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Dashboard" sheetId="3" r:id="rId1"/>
    <sheet name="PSW_Sheet" sheetId="4" state="veryHidden" r:id="rId2"/>
    <sheet name="Data" sheetId="1" r:id="rId3"/>
    <sheet name="Readme" sheetId="6" r:id="rId4"/>
    <sheet name="Calculations" sheetId="2" r:id="rId5"/>
  </sheets>
  <definedNames>
    <definedName name="Data">Data!$B$3:$T$370</definedName>
    <definedName name="Date">Data!$B$3:$B$370</definedName>
    <definedName name="L_Months">Calculations!$Y$4:$Y$15</definedName>
    <definedName name="PSWInput_0_0" hidden="1">Dashboard!$E$3</definedName>
    <definedName name="PSWList_0_0" hidden="1">Calculations!$Y$4:$Y$15</definedName>
    <definedName name="PSWOutput_0" hidden="1">Dashboard!$A$1:$AE$37</definedName>
    <definedName name="PSWSeries_0_0_Labels" hidden="1">Calculations!$Y$19:$Y$22</definedName>
    <definedName name="PSWSeries_0_0_Values" hidden="1">Calculations!$Z$19:$Z$22</definedName>
    <definedName name="PSWSeries_0_1_Values" hidden="1">Calculations!$R$4:$R$34</definedName>
    <definedName name="PSWSeries_0_2_Values" hidden="1">Calculations!$T$4:$T$34</definedName>
    <definedName name="PSWSeries_1_0_Labels" hidden="1">Dashboard!$C$6:$D$9</definedName>
    <definedName name="PSWSeries_1_0_Values" hidden="1">Calculations!$M$4:$M$33</definedName>
    <definedName name="PSWSeries_1_1_Values" hidden="1">Calculations!$R$4:$R$33</definedName>
    <definedName name="PSWSeries_1_2_Values" hidden="1">Calculations!$T$4:$T$33</definedName>
    <definedName name="PSWSeries_2_0_Values" hidden="1">Calculations!$O$4:$O$33</definedName>
    <definedName name="PSWSeries_3_0_Values" hidden="1">Calculations!$P$4:$P$33</definedName>
    <definedName name="PSWSeries_4_0_Labels" hidden="1">Calculations!$Y$19:$Y$22</definedName>
    <definedName name="PSWSeries_4_0_Values" hidden="1">Calculations!$P$4:$P$33</definedName>
    <definedName name="PSWSeries_5_0_Labels" hidden="1">Calculations!$Y$19:$Y$22</definedName>
    <definedName name="PSWSeries_5_0_Values" hidden="1">Calculations!$Z$19:$Z$22</definedName>
    <definedName name="Q_Year">Readme!$H$6</definedName>
    <definedName name="Sign">Calculations!$Y$17</definedName>
    <definedName name="SpreadsheetWEBApplicationId" hidden="1">PSW_Sheet!$F$1</definedName>
    <definedName name="SpreadsheetWEBDataID" hidden="1">PSW_Sheet!$G$1</definedName>
    <definedName name="SpreadsheetWEBInternalConnection" hidden="1">PSW_Sheet!$C$1</definedName>
    <definedName name="SpreadsheetWEBUserName" hidden="1">PSW_Sheet!$D$1</definedName>
    <definedName name="SpreadsheetWEBUserRole" hidden="1">PSW_Sheet!$E$1</definedName>
  </definedNames>
  <calcPr calcId="152511" calcOnSave="0"/>
</workbook>
</file>

<file path=xl/calcChain.xml><?xml version="1.0" encoding="utf-8"?>
<calcChain xmlns="http://schemas.openxmlformats.org/spreadsheetml/2006/main">
  <c r="B3" i="1" l="1"/>
  <c r="D3" i="1" s="1"/>
  <c r="Q205" i="1" l="1"/>
  <c r="Q165" i="1"/>
  <c r="Q153" i="1"/>
  <c r="P326" i="1"/>
  <c r="P319" i="1"/>
  <c r="O283" i="1"/>
  <c r="O281" i="1"/>
  <c r="O171" i="1"/>
  <c r="O147" i="1"/>
  <c r="N329" i="1"/>
  <c r="N326" i="1"/>
  <c r="N309" i="1"/>
  <c r="N277" i="1"/>
  <c r="M363" i="1"/>
  <c r="M342" i="1"/>
  <c r="M338" i="1"/>
  <c r="M317" i="1"/>
  <c r="M311" i="1"/>
  <c r="M293" i="1"/>
  <c r="M291" i="1"/>
  <c r="M290" i="1"/>
  <c r="M275" i="1"/>
  <c r="M266" i="1"/>
  <c r="M263" i="1"/>
  <c r="M253" i="1"/>
  <c r="M245" i="1"/>
  <c r="M244" i="1"/>
  <c r="M238" i="1"/>
  <c r="M235" i="1"/>
  <c r="M227" i="1"/>
  <c r="M218" i="1"/>
  <c r="M190" i="1"/>
  <c r="M171" i="1"/>
  <c r="M165" i="1"/>
  <c r="M147" i="1"/>
  <c r="M143" i="1"/>
  <c r="M125" i="1"/>
  <c r="M117" i="1"/>
  <c r="M107" i="1"/>
  <c r="M99" i="1"/>
  <c r="M98" i="1"/>
  <c r="M92" i="1"/>
  <c r="M70" i="1"/>
  <c r="M62" i="1"/>
  <c r="M46" i="1"/>
  <c r="M44" i="1"/>
  <c r="M37" i="1"/>
  <c r="M26" i="1"/>
  <c r="M19" i="1"/>
  <c r="M11" i="1"/>
  <c r="M9" i="1"/>
  <c r="M7" i="1"/>
  <c r="I365" i="1"/>
  <c r="I358" i="1"/>
  <c r="I357" i="1"/>
  <c r="I349" i="1"/>
  <c r="I342" i="1"/>
  <c r="I341" i="1"/>
  <c r="I333" i="1"/>
  <c r="I326" i="1"/>
  <c r="I325" i="1"/>
  <c r="I317" i="1"/>
  <c r="I310" i="1"/>
  <c r="I309" i="1"/>
  <c r="I301" i="1"/>
  <c r="I294" i="1"/>
  <c r="I293" i="1"/>
  <c r="I285" i="1"/>
  <c r="I278" i="1"/>
  <c r="I277" i="1"/>
  <c r="I273" i="1"/>
  <c r="I265" i="1"/>
  <c r="I261" i="1"/>
  <c r="I257" i="1"/>
  <c r="I253" i="1"/>
  <c r="I252" i="1"/>
  <c r="I245" i="1"/>
  <c r="I241" i="1"/>
  <c r="I238" i="1"/>
  <c r="I229" i="1"/>
  <c r="I228" i="1"/>
  <c r="I225" i="1"/>
  <c r="I214" i="1"/>
  <c r="I213" i="1"/>
  <c r="I209" i="1"/>
  <c r="I201" i="1"/>
  <c r="I197" i="1"/>
  <c r="I193" i="1"/>
  <c r="I189" i="1"/>
  <c r="I188" i="1"/>
  <c r="I181" i="1"/>
  <c r="I177" i="1"/>
  <c r="I174" i="1"/>
  <c r="I165" i="1"/>
  <c r="I164" i="1"/>
  <c r="I161" i="1"/>
  <c r="I150" i="1"/>
  <c r="I149" i="1"/>
  <c r="I145" i="1"/>
  <c r="I137" i="1"/>
  <c r="I133" i="1"/>
  <c r="I129" i="1"/>
  <c r="I125" i="1"/>
  <c r="I124" i="1"/>
  <c r="I117" i="1"/>
  <c r="I113" i="1"/>
  <c r="I110" i="1"/>
  <c r="I101" i="1"/>
  <c r="I100" i="1"/>
  <c r="I97" i="1"/>
  <c r="I94" i="1"/>
  <c r="I86" i="1"/>
  <c r="I85" i="1"/>
  <c r="I81" i="1"/>
  <c r="I78" i="1"/>
  <c r="I73" i="1"/>
  <c r="I69" i="1"/>
  <c r="I65" i="1"/>
  <c r="I61" i="1"/>
  <c r="I60" i="1"/>
  <c r="I53" i="1"/>
  <c r="I49" i="1"/>
  <c r="I46" i="1"/>
  <c r="I45" i="1"/>
  <c r="I37" i="1"/>
  <c r="I36" i="1"/>
  <c r="I33" i="1"/>
  <c r="I30" i="1"/>
  <c r="I29" i="1"/>
  <c r="I22" i="1"/>
  <c r="I21" i="1"/>
  <c r="I17" i="1"/>
  <c r="I14" i="1"/>
  <c r="I9" i="1"/>
  <c r="I5" i="1"/>
  <c r="I4" i="1"/>
  <c r="A4" i="1"/>
  <c r="M4" i="1" s="1"/>
  <c r="A5" i="1"/>
  <c r="A6" i="1"/>
  <c r="A7" i="1"/>
  <c r="A8" i="1"/>
  <c r="A9" i="1"/>
  <c r="Q9" i="1" s="1"/>
  <c r="A10" i="1"/>
  <c r="A11" i="1"/>
  <c r="Q11" i="1" s="1"/>
  <c r="A12" i="1"/>
  <c r="I12" i="1" s="1"/>
  <c r="A13" i="1"/>
  <c r="A14" i="1"/>
  <c r="A15" i="1"/>
  <c r="M15" i="1" s="1"/>
  <c r="A16" i="1"/>
  <c r="I16" i="1" s="1"/>
  <c r="A17" i="1"/>
  <c r="M17" i="1" s="1"/>
  <c r="A18" i="1"/>
  <c r="A19" i="1"/>
  <c r="A20" i="1"/>
  <c r="A21" i="1"/>
  <c r="A22" i="1"/>
  <c r="A23" i="1"/>
  <c r="A24" i="1"/>
  <c r="I24" i="1" s="1"/>
  <c r="A25" i="1"/>
  <c r="I25" i="1" s="1"/>
  <c r="A26" i="1"/>
  <c r="A27" i="1"/>
  <c r="A28" i="1"/>
  <c r="M28" i="1" s="1"/>
  <c r="O28" i="1" s="1"/>
  <c r="A29" i="1"/>
  <c r="A30" i="1"/>
  <c r="A31" i="1"/>
  <c r="A32" i="1"/>
  <c r="M32" i="1" s="1"/>
  <c r="A33" i="1"/>
  <c r="A34" i="1"/>
  <c r="M34" i="1" s="1"/>
  <c r="A35" i="1"/>
  <c r="A36" i="1"/>
  <c r="A37" i="1"/>
  <c r="A38" i="1"/>
  <c r="A39" i="1"/>
  <c r="A40" i="1"/>
  <c r="I40" i="1" s="1"/>
  <c r="A41" i="1"/>
  <c r="I41" i="1" s="1"/>
  <c r="A42" i="1"/>
  <c r="A43" i="1"/>
  <c r="A44" i="1"/>
  <c r="O44" i="1" s="1"/>
  <c r="A45" i="1"/>
  <c r="A46" i="1"/>
  <c r="A47" i="1"/>
  <c r="A48" i="1"/>
  <c r="A49" i="1"/>
  <c r="A50" i="1"/>
  <c r="Q50" i="1" s="1"/>
  <c r="A51" i="1"/>
  <c r="A52" i="1"/>
  <c r="I52" i="1" s="1"/>
  <c r="A53" i="1"/>
  <c r="A54" i="1"/>
  <c r="A55" i="1"/>
  <c r="A56" i="1"/>
  <c r="A57" i="1"/>
  <c r="A58" i="1"/>
  <c r="A59" i="1"/>
  <c r="A60" i="1"/>
  <c r="A61" i="1"/>
  <c r="A62" i="1"/>
  <c r="Q62" i="1" s="1"/>
  <c r="A63" i="1"/>
  <c r="A64" i="1"/>
  <c r="I64" i="1" s="1"/>
  <c r="A65" i="1"/>
  <c r="A66" i="1"/>
  <c r="A67" i="1"/>
  <c r="A68" i="1"/>
  <c r="A69" i="1"/>
  <c r="A70" i="1"/>
  <c r="A71" i="1"/>
  <c r="A72" i="1"/>
  <c r="A73" i="1"/>
  <c r="A74" i="1"/>
  <c r="M74" i="1" s="1"/>
  <c r="A75" i="1"/>
  <c r="A76" i="1"/>
  <c r="I76" i="1" s="1"/>
  <c r="A77" i="1"/>
  <c r="A78" i="1"/>
  <c r="A79" i="1"/>
  <c r="M79" i="1" s="1"/>
  <c r="A80" i="1"/>
  <c r="A81" i="1"/>
  <c r="A82" i="1"/>
  <c r="A83" i="1"/>
  <c r="A84" i="1"/>
  <c r="A85" i="1"/>
  <c r="A86" i="1"/>
  <c r="A87" i="1"/>
  <c r="A88" i="1"/>
  <c r="I88" i="1" s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I105" i="1" s="1"/>
  <c r="A106" i="1"/>
  <c r="A107" i="1"/>
  <c r="A108" i="1"/>
  <c r="A109" i="1"/>
  <c r="A110" i="1"/>
  <c r="A111" i="1"/>
  <c r="A112" i="1"/>
  <c r="A113" i="1"/>
  <c r="A114" i="1"/>
  <c r="A115" i="1"/>
  <c r="A116" i="1"/>
  <c r="I116" i="1" s="1"/>
  <c r="A117" i="1"/>
  <c r="A118" i="1"/>
  <c r="A119" i="1"/>
  <c r="M119" i="1" s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I140" i="1" s="1"/>
  <c r="A141" i="1"/>
  <c r="A142" i="1"/>
  <c r="A143" i="1"/>
  <c r="A144" i="1"/>
  <c r="I144" i="1" s="1"/>
  <c r="A145" i="1"/>
  <c r="A146" i="1"/>
  <c r="A147" i="1"/>
  <c r="A148" i="1"/>
  <c r="A149" i="1"/>
  <c r="A150" i="1"/>
  <c r="A151" i="1"/>
  <c r="A152" i="1"/>
  <c r="A153" i="1"/>
  <c r="I153" i="1" s="1"/>
  <c r="A154" i="1"/>
  <c r="M154" i="1" s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I168" i="1" s="1"/>
  <c r="A169" i="1"/>
  <c r="I169" i="1" s="1"/>
  <c r="A170" i="1"/>
  <c r="A171" i="1"/>
  <c r="A172" i="1"/>
  <c r="M172" i="1" s="1"/>
  <c r="A173" i="1"/>
  <c r="A174" i="1"/>
  <c r="A175" i="1"/>
  <c r="A176" i="1"/>
  <c r="A177" i="1"/>
  <c r="A178" i="1"/>
  <c r="A179" i="1"/>
  <c r="A180" i="1"/>
  <c r="I180" i="1" s="1"/>
  <c r="A181" i="1"/>
  <c r="A182" i="1"/>
  <c r="A183" i="1"/>
  <c r="A184" i="1"/>
  <c r="A185" i="1"/>
  <c r="A186" i="1"/>
  <c r="A187" i="1"/>
  <c r="A188" i="1"/>
  <c r="A189" i="1"/>
  <c r="A190" i="1"/>
  <c r="A191" i="1"/>
  <c r="A192" i="1"/>
  <c r="I192" i="1" s="1"/>
  <c r="A193" i="1"/>
  <c r="A194" i="1"/>
  <c r="A195" i="1"/>
  <c r="A196" i="1"/>
  <c r="A197" i="1"/>
  <c r="A198" i="1"/>
  <c r="A199" i="1"/>
  <c r="A200" i="1"/>
  <c r="A201" i="1"/>
  <c r="A202" i="1"/>
  <c r="M202" i="1" s="1"/>
  <c r="A203" i="1"/>
  <c r="A204" i="1"/>
  <c r="I204" i="1" s="1"/>
  <c r="A205" i="1"/>
  <c r="A206" i="1"/>
  <c r="A207" i="1"/>
  <c r="M207" i="1" s="1"/>
  <c r="A208" i="1"/>
  <c r="A209" i="1"/>
  <c r="A210" i="1"/>
  <c r="A211" i="1"/>
  <c r="A212" i="1"/>
  <c r="A213" i="1"/>
  <c r="A214" i="1"/>
  <c r="A215" i="1"/>
  <c r="A216" i="1"/>
  <c r="A217" i="1"/>
  <c r="I217" i="1" s="1"/>
  <c r="A218" i="1"/>
  <c r="A219" i="1"/>
  <c r="A220" i="1"/>
  <c r="M220" i="1" s="1"/>
  <c r="A221" i="1"/>
  <c r="A222" i="1"/>
  <c r="A223" i="1"/>
  <c r="A224" i="1"/>
  <c r="A225" i="1"/>
  <c r="A226" i="1"/>
  <c r="M226" i="1" s="1"/>
  <c r="A227" i="1"/>
  <c r="A228" i="1"/>
  <c r="A229" i="1"/>
  <c r="Q229" i="1" s="1"/>
  <c r="A230" i="1"/>
  <c r="A231" i="1"/>
  <c r="A232" i="1"/>
  <c r="A233" i="1"/>
  <c r="I233" i="1" s="1"/>
  <c r="A234" i="1"/>
  <c r="A235" i="1"/>
  <c r="A236" i="1"/>
  <c r="A237" i="1"/>
  <c r="A238" i="1"/>
  <c r="A239" i="1"/>
  <c r="A240" i="1"/>
  <c r="I240" i="1" s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I256" i="1" s="1"/>
  <c r="A257" i="1"/>
  <c r="A258" i="1"/>
  <c r="A259" i="1"/>
  <c r="A260" i="1"/>
  <c r="A261" i="1"/>
  <c r="A262" i="1"/>
  <c r="A263" i="1"/>
  <c r="A264" i="1"/>
  <c r="I264" i="1" s="1"/>
  <c r="A265" i="1"/>
  <c r="A266" i="1"/>
  <c r="Q266" i="1" s="1"/>
  <c r="A267" i="1"/>
  <c r="A268" i="1"/>
  <c r="I268" i="1" s="1"/>
  <c r="A269" i="1"/>
  <c r="A270" i="1"/>
  <c r="A271" i="1"/>
  <c r="M271" i="1" s="1"/>
  <c r="A272" i="1"/>
  <c r="A273" i="1"/>
  <c r="A274" i="1"/>
  <c r="A275" i="1"/>
  <c r="A276" i="1"/>
  <c r="A277" i="1"/>
  <c r="A278" i="1"/>
  <c r="A279" i="1"/>
  <c r="A280" i="1"/>
  <c r="I280" i="1" s="1"/>
  <c r="A281" i="1"/>
  <c r="A282" i="1"/>
  <c r="A283" i="1"/>
  <c r="N283" i="1" s="1"/>
  <c r="A284" i="1"/>
  <c r="I284" i="1" s="1"/>
  <c r="A285" i="1"/>
  <c r="A286" i="1"/>
  <c r="A287" i="1"/>
  <c r="A288" i="1"/>
  <c r="A289" i="1"/>
  <c r="A290" i="1"/>
  <c r="A291" i="1"/>
  <c r="A292" i="1"/>
  <c r="A293" i="1"/>
  <c r="A294" i="1"/>
  <c r="A295" i="1"/>
  <c r="A296" i="1"/>
  <c r="I296" i="1" s="1"/>
  <c r="A297" i="1"/>
  <c r="A298" i="1"/>
  <c r="A299" i="1"/>
  <c r="M299" i="1" s="1"/>
  <c r="A300" i="1"/>
  <c r="I300" i="1" s="1"/>
  <c r="A301" i="1"/>
  <c r="A302" i="1"/>
  <c r="A303" i="1"/>
  <c r="A304" i="1"/>
  <c r="A305" i="1"/>
  <c r="O305" i="1" s="1"/>
  <c r="A306" i="1"/>
  <c r="A307" i="1"/>
  <c r="A308" i="1"/>
  <c r="A309" i="1"/>
  <c r="A310" i="1"/>
  <c r="A311" i="1"/>
  <c r="A312" i="1"/>
  <c r="I312" i="1" s="1"/>
  <c r="A313" i="1"/>
  <c r="A314" i="1"/>
  <c r="A315" i="1"/>
  <c r="A316" i="1"/>
  <c r="I316" i="1" s="1"/>
  <c r="A317" i="1"/>
  <c r="A318" i="1"/>
  <c r="A319" i="1"/>
  <c r="A320" i="1"/>
  <c r="M320" i="1" s="1"/>
  <c r="A321" i="1"/>
  <c r="A322" i="1"/>
  <c r="A323" i="1"/>
  <c r="A324" i="1"/>
  <c r="A325" i="1"/>
  <c r="A326" i="1"/>
  <c r="A327" i="1"/>
  <c r="A328" i="1"/>
  <c r="A329" i="1"/>
  <c r="A330" i="1"/>
  <c r="A331" i="1"/>
  <c r="A332" i="1"/>
  <c r="I332" i="1" s="1"/>
  <c r="A333" i="1"/>
  <c r="A334" i="1"/>
  <c r="A335" i="1"/>
  <c r="A336" i="1"/>
  <c r="A337" i="1"/>
  <c r="A338" i="1"/>
  <c r="O338" i="1" s="1"/>
  <c r="A339" i="1"/>
  <c r="A340" i="1"/>
  <c r="A341" i="1"/>
  <c r="A342" i="1"/>
  <c r="A343" i="1"/>
  <c r="A344" i="1"/>
  <c r="N344" i="1" s="1"/>
  <c r="A345" i="1"/>
  <c r="N345" i="1" s="1"/>
  <c r="A346" i="1"/>
  <c r="A347" i="1"/>
  <c r="A348" i="1"/>
  <c r="I348" i="1" s="1"/>
  <c r="A349" i="1"/>
  <c r="A350" i="1"/>
  <c r="A351" i="1"/>
  <c r="A352" i="1"/>
  <c r="A353" i="1"/>
  <c r="A354" i="1"/>
  <c r="M354" i="1" s="1"/>
  <c r="A355" i="1"/>
  <c r="A356" i="1"/>
  <c r="A357" i="1"/>
  <c r="A358" i="1"/>
  <c r="A359" i="1"/>
  <c r="A360" i="1"/>
  <c r="N360" i="1" s="1"/>
  <c r="A361" i="1"/>
  <c r="N361" i="1" s="1"/>
  <c r="A362" i="1"/>
  <c r="M362" i="1" s="1"/>
  <c r="A363" i="1"/>
  <c r="A364" i="1"/>
  <c r="I364" i="1" s="1"/>
  <c r="A365" i="1"/>
  <c r="A366" i="1"/>
  <c r="A367" i="1"/>
  <c r="A3" i="1"/>
  <c r="R1" i="1"/>
  <c r="N235" i="1" l="1"/>
  <c r="O115" i="1"/>
  <c r="O352" i="1"/>
  <c r="P352" i="1"/>
  <c r="Q352" i="1"/>
  <c r="N352" i="1"/>
  <c r="M352" i="1"/>
  <c r="O328" i="1"/>
  <c r="P328" i="1"/>
  <c r="Q328" i="1"/>
  <c r="N328" i="1"/>
  <c r="M328" i="1"/>
  <c r="O304" i="1"/>
  <c r="P304" i="1"/>
  <c r="Q304" i="1"/>
  <c r="N304" i="1"/>
  <c r="M304" i="1"/>
  <c r="O272" i="1"/>
  <c r="Q272" i="1"/>
  <c r="Q248" i="1"/>
  <c r="M248" i="1"/>
  <c r="O248" i="1" s="1"/>
  <c r="N248" i="1"/>
  <c r="Q224" i="1"/>
  <c r="M224" i="1"/>
  <c r="O224" i="1" s="1"/>
  <c r="Q200" i="1"/>
  <c r="M200" i="1"/>
  <c r="O200" i="1" s="1"/>
  <c r="O176" i="1"/>
  <c r="N176" i="1"/>
  <c r="M176" i="1"/>
  <c r="Q176" i="1"/>
  <c r="Q152" i="1"/>
  <c r="Q128" i="1"/>
  <c r="M112" i="1"/>
  <c r="Q96" i="1"/>
  <c r="M96" i="1"/>
  <c r="O96" i="1" s="1"/>
  <c r="Q72" i="1"/>
  <c r="O72" i="1"/>
  <c r="M72" i="1"/>
  <c r="N72" i="1" s="1"/>
  <c r="Q48" i="1"/>
  <c r="N48" i="1"/>
  <c r="M48" i="1"/>
  <c r="Q8" i="1"/>
  <c r="O8" i="1"/>
  <c r="I200" i="1"/>
  <c r="M24" i="1"/>
  <c r="O24" i="1" s="1"/>
  <c r="Q351" i="1"/>
  <c r="O351" i="1"/>
  <c r="P351" i="1"/>
  <c r="N351" i="1"/>
  <c r="I351" i="1"/>
  <c r="Q327" i="1"/>
  <c r="O327" i="1"/>
  <c r="N327" i="1"/>
  <c r="P327" i="1"/>
  <c r="I327" i="1"/>
  <c r="Q295" i="1"/>
  <c r="O295" i="1"/>
  <c r="P295" i="1"/>
  <c r="M295" i="1"/>
  <c r="I295" i="1"/>
  <c r="Q279" i="1"/>
  <c r="O279" i="1"/>
  <c r="P279" i="1"/>
  <c r="N279" i="1"/>
  <c r="I279" i="1"/>
  <c r="M279" i="1"/>
  <c r="Q247" i="1"/>
  <c r="O247" i="1"/>
  <c r="I247" i="1"/>
  <c r="Q223" i="1"/>
  <c r="M223" i="1"/>
  <c r="O223" i="1" s="1"/>
  <c r="I223" i="1"/>
  <c r="Q199" i="1"/>
  <c r="I199" i="1"/>
  <c r="Q175" i="1"/>
  <c r="O175" i="1"/>
  <c r="N175" i="1"/>
  <c r="M175" i="1"/>
  <c r="I175" i="1"/>
  <c r="Q151" i="1"/>
  <c r="I151" i="1"/>
  <c r="M151" i="1"/>
  <c r="O151" i="1" s="1"/>
  <c r="Q127" i="1"/>
  <c r="O127" i="1"/>
  <c r="N127" i="1"/>
  <c r="M127" i="1"/>
  <c r="I127" i="1"/>
  <c r="Q111" i="1"/>
  <c r="M111" i="1"/>
  <c r="N111" i="1" s="1"/>
  <c r="I111" i="1"/>
  <c r="Q95" i="1"/>
  <c r="O95" i="1"/>
  <c r="N95" i="1"/>
  <c r="M95" i="1"/>
  <c r="I95" i="1"/>
  <c r="Q71" i="1"/>
  <c r="I71" i="1"/>
  <c r="Q55" i="1"/>
  <c r="I55" i="1"/>
  <c r="Q39" i="1"/>
  <c r="O39" i="1"/>
  <c r="M39" i="1"/>
  <c r="N39" i="1" s="1"/>
  <c r="I39" i="1"/>
  <c r="Q23" i="1"/>
  <c r="I23" i="1"/>
  <c r="M71" i="1"/>
  <c r="N71" i="1" s="1"/>
  <c r="M144" i="1"/>
  <c r="M192" i="1"/>
  <c r="N192" i="1" s="1"/>
  <c r="O32" i="1"/>
  <c r="Q366" i="1"/>
  <c r="O366" i="1"/>
  <c r="N366" i="1"/>
  <c r="M366" i="1"/>
  <c r="Q358" i="1"/>
  <c r="P358" i="1"/>
  <c r="O358" i="1"/>
  <c r="M358" i="1"/>
  <c r="N358" i="1"/>
  <c r="Q350" i="1"/>
  <c r="P350" i="1"/>
  <c r="O350" i="1"/>
  <c r="N350" i="1"/>
  <c r="Q342" i="1"/>
  <c r="O342" i="1"/>
  <c r="N342" i="1"/>
  <c r="P342" i="1"/>
  <c r="Q334" i="1"/>
  <c r="P334" i="1"/>
  <c r="M334" i="1"/>
  <c r="N334" i="1"/>
  <c r="O334" i="1"/>
  <c r="Q326" i="1"/>
  <c r="O326" i="1"/>
  <c r="Q318" i="1"/>
  <c r="P318" i="1"/>
  <c r="O318" i="1"/>
  <c r="N318" i="1"/>
  <c r="Q310" i="1"/>
  <c r="P310" i="1"/>
  <c r="N310" i="1"/>
  <c r="O310" i="1"/>
  <c r="M310" i="1"/>
  <c r="Q302" i="1"/>
  <c r="P302" i="1"/>
  <c r="N302" i="1"/>
  <c r="O302" i="1"/>
  <c r="Q294" i="1"/>
  <c r="O294" i="1"/>
  <c r="P294" i="1"/>
  <c r="M294" i="1"/>
  <c r="Q286" i="1"/>
  <c r="P286" i="1"/>
  <c r="O286" i="1"/>
  <c r="N286" i="1"/>
  <c r="M286" i="1"/>
  <c r="Q278" i="1"/>
  <c r="P278" i="1"/>
  <c r="O278" i="1"/>
  <c r="M278" i="1"/>
  <c r="Q270" i="1"/>
  <c r="N270" i="1"/>
  <c r="M270" i="1"/>
  <c r="O270" i="1" s="1"/>
  <c r="Q262" i="1"/>
  <c r="Q254" i="1"/>
  <c r="N254" i="1"/>
  <c r="Q246" i="1"/>
  <c r="O246" i="1"/>
  <c r="M246" i="1"/>
  <c r="Q238" i="1"/>
  <c r="N238" i="1"/>
  <c r="O238" i="1"/>
  <c r="Q230" i="1"/>
  <c r="M230" i="1"/>
  <c r="O230" i="1" s="1"/>
  <c r="Q222" i="1"/>
  <c r="M222" i="1"/>
  <c r="O222" i="1"/>
  <c r="Q214" i="1"/>
  <c r="M214" i="1"/>
  <c r="O214" i="1"/>
  <c r="N214" i="1"/>
  <c r="Q206" i="1"/>
  <c r="O206" i="1"/>
  <c r="M206" i="1"/>
  <c r="Q198" i="1"/>
  <c r="Q190" i="1"/>
  <c r="O190" i="1"/>
  <c r="Q182" i="1"/>
  <c r="M182" i="1"/>
  <c r="O182" i="1" s="1"/>
  <c r="Q174" i="1"/>
  <c r="O174" i="1"/>
  <c r="N174" i="1"/>
  <c r="Q166" i="1"/>
  <c r="O166" i="1"/>
  <c r="M166" i="1"/>
  <c r="Q158" i="1"/>
  <c r="M158" i="1"/>
  <c r="N158" i="1" s="1"/>
  <c r="Q150" i="1"/>
  <c r="M150" i="1"/>
  <c r="O150" i="1" s="1"/>
  <c r="N150" i="1"/>
  <c r="Q142" i="1"/>
  <c r="M142" i="1"/>
  <c r="N142" i="1" s="1"/>
  <c r="Q134" i="1"/>
  <c r="O134" i="1"/>
  <c r="Q126" i="1"/>
  <c r="O126" i="1"/>
  <c r="Q118" i="1"/>
  <c r="M118" i="1"/>
  <c r="N118" i="1" s="1"/>
  <c r="Q110" i="1"/>
  <c r="N110" i="1"/>
  <c r="Q102" i="1"/>
  <c r="O102" i="1"/>
  <c r="M102" i="1"/>
  <c r="Q94" i="1"/>
  <c r="N94" i="1"/>
  <c r="M94" i="1"/>
  <c r="O94" i="1"/>
  <c r="Q86" i="1"/>
  <c r="M86" i="1"/>
  <c r="N86" i="1" s="1"/>
  <c r="Q78" i="1"/>
  <c r="M78" i="1"/>
  <c r="N78" i="1" s="1"/>
  <c r="Q70" i="1"/>
  <c r="O70" i="1"/>
  <c r="Q54" i="1"/>
  <c r="O54" i="1"/>
  <c r="M54" i="1"/>
  <c r="N54" i="1" s="1"/>
  <c r="Q46" i="1"/>
  <c r="O46" i="1"/>
  <c r="N46" i="1"/>
  <c r="Q38" i="1"/>
  <c r="M38" i="1"/>
  <c r="O38" i="1" s="1"/>
  <c r="Q30" i="1"/>
  <c r="O30" i="1"/>
  <c r="N30" i="1"/>
  <c r="M30" i="1"/>
  <c r="Q22" i="1"/>
  <c r="M22" i="1"/>
  <c r="O22" i="1"/>
  <c r="Q14" i="1"/>
  <c r="M14" i="1"/>
  <c r="N14" i="1" s="1"/>
  <c r="Q6" i="1"/>
  <c r="O6" i="1"/>
  <c r="M6" i="1"/>
  <c r="I62" i="1"/>
  <c r="I126" i="1"/>
  <c r="I152" i="1"/>
  <c r="I190" i="1"/>
  <c r="N190" i="1" s="1"/>
  <c r="I216" i="1"/>
  <c r="I254" i="1"/>
  <c r="I328" i="1"/>
  <c r="I344" i="1"/>
  <c r="I360" i="1"/>
  <c r="M52" i="1"/>
  <c r="M198" i="1"/>
  <c r="N198" i="1" s="1"/>
  <c r="M318" i="1"/>
  <c r="M350" i="1"/>
  <c r="N278" i="1"/>
  <c r="O112" i="1"/>
  <c r="O198" i="1"/>
  <c r="P366" i="1"/>
  <c r="Q365" i="1"/>
  <c r="O365" i="1"/>
  <c r="N365" i="1"/>
  <c r="P365" i="1"/>
  <c r="M365" i="1"/>
  <c r="P357" i="1"/>
  <c r="O357" i="1"/>
  <c r="Q357" i="1"/>
  <c r="M357" i="1"/>
  <c r="N357" i="1"/>
  <c r="Q349" i="1"/>
  <c r="M349" i="1"/>
  <c r="P349" i="1"/>
  <c r="N349" i="1"/>
  <c r="O349" i="1"/>
  <c r="Q341" i="1"/>
  <c r="O341" i="1"/>
  <c r="M341" i="1"/>
  <c r="P341" i="1"/>
  <c r="N341" i="1"/>
  <c r="O333" i="1"/>
  <c r="P333" i="1"/>
  <c r="N333" i="1"/>
  <c r="M333" i="1"/>
  <c r="Q333" i="1"/>
  <c r="Q325" i="1"/>
  <c r="P325" i="1"/>
  <c r="O325" i="1"/>
  <c r="N325" i="1"/>
  <c r="M325" i="1"/>
  <c r="P317" i="1"/>
  <c r="N317" i="1"/>
  <c r="O317" i="1"/>
  <c r="P309" i="1"/>
  <c r="Q309" i="1"/>
  <c r="Q301" i="1"/>
  <c r="N301" i="1"/>
  <c r="P301" i="1"/>
  <c r="M301" i="1"/>
  <c r="O301" i="1"/>
  <c r="P293" i="1"/>
  <c r="Q293" i="1"/>
  <c r="O293" i="1"/>
  <c r="N293" i="1"/>
  <c r="Q285" i="1"/>
  <c r="P285" i="1"/>
  <c r="N285" i="1"/>
  <c r="M285" i="1"/>
  <c r="O285" i="1"/>
  <c r="O277" i="1"/>
  <c r="Q277" i="1"/>
  <c r="M277" i="1"/>
  <c r="P277" i="1"/>
  <c r="O269" i="1"/>
  <c r="Q269" i="1"/>
  <c r="N269" i="1"/>
  <c r="M269" i="1"/>
  <c r="Q261" i="1"/>
  <c r="M261" i="1"/>
  <c r="N261" i="1" s="1"/>
  <c r="O253" i="1"/>
  <c r="N253" i="1"/>
  <c r="Q253" i="1"/>
  <c r="O245" i="1"/>
  <c r="N245" i="1"/>
  <c r="Q245" i="1"/>
  <c r="Q237" i="1"/>
  <c r="O237" i="1"/>
  <c r="M237" i="1"/>
  <c r="N237" i="1" s="1"/>
  <c r="Q221" i="1"/>
  <c r="N221" i="1"/>
  <c r="M221" i="1"/>
  <c r="O221" i="1" s="1"/>
  <c r="N213" i="1"/>
  <c r="Q213" i="1"/>
  <c r="M213" i="1"/>
  <c r="O213" i="1"/>
  <c r="M205" i="1"/>
  <c r="N205" i="1" s="1"/>
  <c r="Q197" i="1"/>
  <c r="N197" i="1"/>
  <c r="O197" i="1"/>
  <c r="M197" i="1"/>
  <c r="Q189" i="1"/>
  <c r="O189" i="1"/>
  <c r="N189" i="1"/>
  <c r="Q181" i="1"/>
  <c r="Q173" i="1"/>
  <c r="M173" i="1"/>
  <c r="O173" i="1" s="1"/>
  <c r="O165" i="1"/>
  <c r="N165" i="1"/>
  <c r="Q157" i="1"/>
  <c r="O157" i="1"/>
  <c r="M157" i="1"/>
  <c r="Q149" i="1"/>
  <c r="M149" i="1"/>
  <c r="N149" i="1" s="1"/>
  <c r="Q141" i="1"/>
  <c r="O141" i="1"/>
  <c r="M141" i="1"/>
  <c r="N141" i="1"/>
  <c r="Q133" i="1"/>
  <c r="O133" i="1"/>
  <c r="M133" i="1"/>
  <c r="Q125" i="1"/>
  <c r="O125" i="1"/>
  <c r="N125" i="1"/>
  <c r="N117" i="1"/>
  <c r="O117" i="1"/>
  <c r="Q117" i="1"/>
  <c r="Q109" i="1"/>
  <c r="M109" i="1"/>
  <c r="O109" i="1" s="1"/>
  <c r="Q101" i="1"/>
  <c r="Q93" i="1"/>
  <c r="O93" i="1"/>
  <c r="M93" i="1"/>
  <c r="Q85" i="1"/>
  <c r="M85" i="1"/>
  <c r="N85" i="1" s="1"/>
  <c r="O85" i="1"/>
  <c r="O77" i="1"/>
  <c r="M77" i="1"/>
  <c r="N77" i="1" s="1"/>
  <c r="Q77" i="1"/>
  <c r="Q69" i="1"/>
  <c r="N69" i="1"/>
  <c r="O69" i="1"/>
  <c r="M69" i="1"/>
  <c r="Q61" i="1"/>
  <c r="Q53" i="1"/>
  <c r="Q45" i="1"/>
  <c r="O45" i="1"/>
  <c r="N45" i="1"/>
  <c r="M45" i="1"/>
  <c r="Q37" i="1"/>
  <c r="O37" i="1"/>
  <c r="Q29" i="1"/>
  <c r="M29" i="1"/>
  <c r="O29" i="1" s="1"/>
  <c r="M21" i="1"/>
  <c r="O21" i="1" s="1"/>
  <c r="Q21" i="1"/>
  <c r="Q13" i="1"/>
  <c r="M13" i="1"/>
  <c r="N13" i="1"/>
  <c r="Q5" i="1"/>
  <c r="O5" i="1"/>
  <c r="P5" i="1" s="1"/>
  <c r="M5" i="1"/>
  <c r="N5" i="1" s="1"/>
  <c r="I13" i="1"/>
  <c r="I38" i="1"/>
  <c r="I77" i="1"/>
  <c r="I89" i="1"/>
  <c r="I102" i="1"/>
  <c r="N102" i="1" s="1"/>
  <c r="I128" i="1"/>
  <c r="N128" i="1" s="1"/>
  <c r="I141" i="1"/>
  <c r="I166" i="1"/>
  <c r="N166" i="1" s="1"/>
  <c r="I205" i="1"/>
  <c r="I230" i="1"/>
  <c r="I244" i="1"/>
  <c r="N244" i="1" s="1"/>
  <c r="I269" i="1"/>
  <c r="M53" i="1"/>
  <c r="N53" i="1" s="1"/>
  <c r="M101" i="1"/>
  <c r="N101" i="1" s="1"/>
  <c r="M126" i="1"/>
  <c r="N126" i="1" s="1"/>
  <c r="M152" i="1"/>
  <c r="O152" i="1" s="1"/>
  <c r="M174" i="1"/>
  <c r="M199" i="1"/>
  <c r="O199" i="1" s="1"/>
  <c r="M247" i="1"/>
  <c r="N247" i="1" s="1"/>
  <c r="M272" i="1"/>
  <c r="N272" i="1" s="1"/>
  <c r="M351" i="1"/>
  <c r="N22" i="1"/>
  <c r="O48" i="1"/>
  <c r="O309" i="1"/>
  <c r="Q216" i="1"/>
  <c r="Q3" i="1"/>
  <c r="I3" i="1"/>
  <c r="O344" i="1"/>
  <c r="P344" i="1"/>
  <c r="Q344" i="1"/>
  <c r="M344" i="1"/>
  <c r="O320" i="1"/>
  <c r="P320" i="1"/>
  <c r="Q320" i="1"/>
  <c r="N320" i="1"/>
  <c r="O296" i="1"/>
  <c r="P296" i="1"/>
  <c r="N296" i="1"/>
  <c r="M296" i="1"/>
  <c r="Q296" i="1"/>
  <c r="O280" i="1"/>
  <c r="P280" i="1"/>
  <c r="Q280" i="1"/>
  <c r="N280" i="1"/>
  <c r="Q256" i="1"/>
  <c r="O232" i="1"/>
  <c r="N232" i="1"/>
  <c r="M232" i="1"/>
  <c r="Q232" i="1"/>
  <c r="Q208" i="1"/>
  <c r="Q184" i="1"/>
  <c r="M184" i="1"/>
  <c r="N184" i="1" s="1"/>
  <c r="O160" i="1"/>
  <c r="Q160" i="1"/>
  <c r="M160" i="1"/>
  <c r="N160" i="1" s="1"/>
  <c r="Q136" i="1"/>
  <c r="M136" i="1"/>
  <c r="O136" i="1" s="1"/>
  <c r="O104" i="1"/>
  <c r="M104" i="1"/>
  <c r="Q80" i="1"/>
  <c r="Q56" i="1"/>
  <c r="N56" i="1"/>
  <c r="O56" i="1"/>
  <c r="M56" i="1"/>
  <c r="Q32" i="1"/>
  <c r="N24" i="1"/>
  <c r="Q24" i="1"/>
  <c r="I8" i="1"/>
  <c r="N8" i="1" s="1"/>
  <c r="I136" i="1"/>
  <c r="M8" i="1"/>
  <c r="Q367" i="1"/>
  <c r="O367" i="1"/>
  <c r="P367" i="1"/>
  <c r="N367" i="1"/>
  <c r="I367" i="1"/>
  <c r="Q335" i="1"/>
  <c r="O335" i="1"/>
  <c r="N335" i="1"/>
  <c r="P335" i="1"/>
  <c r="I335" i="1"/>
  <c r="M335" i="1"/>
  <c r="Q311" i="1"/>
  <c r="O311" i="1"/>
  <c r="P311" i="1"/>
  <c r="N311" i="1"/>
  <c r="I311" i="1"/>
  <c r="Q287" i="1"/>
  <c r="O287" i="1"/>
  <c r="P287" i="1"/>
  <c r="M287" i="1"/>
  <c r="N287" i="1"/>
  <c r="I287" i="1"/>
  <c r="Q263" i="1"/>
  <c r="O263" i="1"/>
  <c r="N263" i="1"/>
  <c r="I263" i="1"/>
  <c r="Q239" i="1"/>
  <c r="M239" i="1"/>
  <c r="O239" i="1" s="1"/>
  <c r="I239" i="1"/>
  <c r="Q215" i="1"/>
  <c r="O215" i="1"/>
  <c r="I215" i="1"/>
  <c r="N215" i="1" s="1"/>
  <c r="M215" i="1"/>
  <c r="Q183" i="1"/>
  <c r="O183" i="1"/>
  <c r="N183" i="1"/>
  <c r="I183" i="1"/>
  <c r="Q159" i="1"/>
  <c r="O159" i="1"/>
  <c r="N159" i="1"/>
  <c r="M159" i="1"/>
  <c r="I159" i="1"/>
  <c r="Q135" i="1"/>
  <c r="O135" i="1"/>
  <c r="I135" i="1"/>
  <c r="Q119" i="1"/>
  <c r="O119" i="1"/>
  <c r="I119" i="1"/>
  <c r="N119" i="1" s="1"/>
  <c r="Q103" i="1"/>
  <c r="O103" i="1"/>
  <c r="M103" i="1"/>
  <c r="N103" i="1" s="1"/>
  <c r="I103" i="1"/>
  <c r="Q79" i="1"/>
  <c r="O79" i="1"/>
  <c r="I79" i="1"/>
  <c r="N79" i="1" s="1"/>
  <c r="Q63" i="1"/>
  <c r="O63" i="1"/>
  <c r="N63" i="1"/>
  <c r="M63" i="1"/>
  <c r="I63" i="1"/>
  <c r="Q47" i="1"/>
  <c r="M47" i="1"/>
  <c r="N47" i="1" s="1"/>
  <c r="I47" i="1"/>
  <c r="Q31" i="1"/>
  <c r="O31" i="1"/>
  <c r="N31" i="1"/>
  <c r="M31" i="1"/>
  <c r="I31" i="1"/>
  <c r="Q15" i="1"/>
  <c r="O15" i="1"/>
  <c r="I15" i="1"/>
  <c r="N15" i="1" s="1"/>
  <c r="I48" i="1"/>
  <c r="I112" i="1"/>
  <c r="N112" i="1" s="1"/>
  <c r="I176" i="1"/>
  <c r="P364" i="1"/>
  <c r="O364" i="1"/>
  <c r="Q364" i="1"/>
  <c r="N364" i="1"/>
  <c r="M364" i="1"/>
  <c r="P356" i="1"/>
  <c r="O356" i="1"/>
  <c r="N356" i="1"/>
  <c r="Q356" i="1"/>
  <c r="M356" i="1"/>
  <c r="P348" i="1"/>
  <c r="O348" i="1"/>
  <c r="N348" i="1"/>
  <c r="M348" i="1"/>
  <c r="Q348" i="1"/>
  <c r="P340" i="1"/>
  <c r="O340" i="1"/>
  <c r="Q340" i="1"/>
  <c r="N340" i="1"/>
  <c r="M340" i="1"/>
  <c r="P332" i="1"/>
  <c r="O332" i="1"/>
  <c r="N332" i="1"/>
  <c r="Q332" i="1"/>
  <c r="M332" i="1"/>
  <c r="P324" i="1"/>
  <c r="O324" i="1"/>
  <c r="Q324" i="1"/>
  <c r="N324" i="1"/>
  <c r="M324" i="1"/>
  <c r="P316" i="1"/>
  <c r="O316" i="1"/>
  <c r="N316" i="1"/>
  <c r="M316" i="1"/>
  <c r="P308" i="1"/>
  <c r="O308" i="1"/>
  <c r="N308" i="1"/>
  <c r="Q308" i="1"/>
  <c r="P300" i="1"/>
  <c r="O300" i="1"/>
  <c r="Q300" i="1"/>
  <c r="N300" i="1"/>
  <c r="P292" i="1"/>
  <c r="O292" i="1"/>
  <c r="N292" i="1"/>
  <c r="Q292" i="1"/>
  <c r="M292" i="1"/>
  <c r="P284" i="1"/>
  <c r="O284" i="1"/>
  <c r="N284" i="1"/>
  <c r="Q284" i="1"/>
  <c r="P276" i="1"/>
  <c r="O276" i="1"/>
  <c r="Q276" i="1"/>
  <c r="N276" i="1"/>
  <c r="M276" i="1"/>
  <c r="M268" i="1"/>
  <c r="N268" i="1" s="1"/>
  <c r="Q260" i="1"/>
  <c r="M260" i="1"/>
  <c r="O260" i="1" s="1"/>
  <c r="Q252" i="1"/>
  <c r="M252" i="1"/>
  <c r="N252" i="1" s="1"/>
  <c r="O244" i="1"/>
  <c r="Q244" i="1"/>
  <c r="Q236" i="1"/>
  <c r="Q228" i="1"/>
  <c r="M228" i="1"/>
  <c r="N228" i="1" s="1"/>
  <c r="O220" i="1"/>
  <c r="Q220" i="1"/>
  <c r="Q212" i="1"/>
  <c r="M212" i="1"/>
  <c r="O212" i="1" s="1"/>
  <c r="O204" i="1"/>
  <c r="M204" i="1"/>
  <c r="N204" i="1" s="1"/>
  <c r="Q204" i="1"/>
  <c r="O196" i="1"/>
  <c r="Q196" i="1"/>
  <c r="M196" i="1"/>
  <c r="N196" i="1"/>
  <c r="O188" i="1"/>
  <c r="Q188" i="1"/>
  <c r="M188" i="1"/>
  <c r="N188" i="1" s="1"/>
  <c r="Q180" i="1"/>
  <c r="O172" i="1"/>
  <c r="Q172" i="1"/>
  <c r="N172" i="1"/>
  <c r="Q164" i="1"/>
  <c r="M164" i="1"/>
  <c r="O164" i="1" s="1"/>
  <c r="Q156" i="1"/>
  <c r="O148" i="1"/>
  <c r="Q148" i="1"/>
  <c r="M148" i="1"/>
  <c r="N148" i="1" s="1"/>
  <c r="O140" i="1"/>
  <c r="Q140" i="1"/>
  <c r="M140" i="1"/>
  <c r="N140" i="1" s="1"/>
  <c r="Q132" i="1"/>
  <c r="M132" i="1"/>
  <c r="O132" i="1" s="1"/>
  <c r="N124" i="1"/>
  <c r="Q124" i="1"/>
  <c r="M124" i="1"/>
  <c r="O124" i="1" s="1"/>
  <c r="Q116" i="1"/>
  <c r="O116" i="1"/>
  <c r="Q108" i="1"/>
  <c r="Q100" i="1"/>
  <c r="M100" i="1"/>
  <c r="N100" i="1" s="1"/>
  <c r="Q92" i="1"/>
  <c r="O92" i="1"/>
  <c r="Q84" i="1"/>
  <c r="M84" i="1"/>
  <c r="N84" i="1" s="1"/>
  <c r="O84" i="1"/>
  <c r="Q76" i="1"/>
  <c r="M76" i="1"/>
  <c r="N76" i="1" s="1"/>
  <c r="Q68" i="1"/>
  <c r="M68" i="1"/>
  <c r="N68" i="1" s="1"/>
  <c r="O68" i="1"/>
  <c r="O60" i="1"/>
  <c r="M60" i="1"/>
  <c r="N60" i="1" s="1"/>
  <c r="Q52" i="1"/>
  <c r="N52" i="1"/>
  <c r="O52" i="1"/>
  <c r="Q44" i="1"/>
  <c r="Q36" i="1"/>
  <c r="O36" i="1"/>
  <c r="N36" i="1"/>
  <c r="M36" i="1"/>
  <c r="Q28" i="1"/>
  <c r="Q20" i="1"/>
  <c r="O20" i="1"/>
  <c r="N20" i="1"/>
  <c r="M20" i="1"/>
  <c r="Q12" i="1"/>
  <c r="M12" i="1"/>
  <c r="N12" i="1" s="1"/>
  <c r="I28" i="1"/>
  <c r="N28" i="1" s="1"/>
  <c r="I92" i="1"/>
  <c r="N92" i="1" s="1"/>
  <c r="I104" i="1"/>
  <c r="N104" i="1" s="1"/>
  <c r="I142" i="1"/>
  <c r="I156" i="1"/>
  <c r="I206" i="1"/>
  <c r="N206" i="1" s="1"/>
  <c r="I220" i="1"/>
  <c r="I232" i="1"/>
  <c r="I270" i="1"/>
  <c r="M16" i="1"/>
  <c r="M55" i="1"/>
  <c r="O55" i="1" s="1"/>
  <c r="M80" i="1"/>
  <c r="N80" i="1" s="1"/>
  <c r="M128" i="1"/>
  <c r="O128" i="1" s="1"/>
  <c r="M180" i="1"/>
  <c r="O180" i="1" s="1"/>
  <c r="M300" i="1"/>
  <c r="M326" i="1"/>
  <c r="N294" i="1"/>
  <c r="O62" i="1"/>
  <c r="P363" i="1"/>
  <c r="Q363" i="1"/>
  <c r="N363" i="1"/>
  <c r="O363" i="1"/>
  <c r="I363" i="1"/>
  <c r="P355" i="1"/>
  <c r="Q355" i="1"/>
  <c r="O355" i="1"/>
  <c r="N355" i="1"/>
  <c r="I355" i="1"/>
  <c r="M355" i="1"/>
  <c r="P347" i="1"/>
  <c r="Q347" i="1"/>
  <c r="I347" i="1"/>
  <c r="O347" i="1"/>
  <c r="N347" i="1"/>
  <c r="M347" i="1"/>
  <c r="P339" i="1"/>
  <c r="Q339" i="1"/>
  <c r="N339" i="1"/>
  <c r="I339" i="1"/>
  <c r="M339" i="1"/>
  <c r="P331" i="1"/>
  <c r="Q331" i="1"/>
  <c r="O331" i="1"/>
  <c r="N331" i="1"/>
  <c r="I331" i="1"/>
  <c r="M331" i="1"/>
  <c r="P323" i="1"/>
  <c r="Q323" i="1"/>
  <c r="O323" i="1"/>
  <c r="N323" i="1"/>
  <c r="I323" i="1"/>
  <c r="M323" i="1"/>
  <c r="P315" i="1"/>
  <c r="Q315" i="1"/>
  <c r="M315" i="1"/>
  <c r="I315" i="1"/>
  <c r="N315" i="1"/>
  <c r="O315" i="1"/>
  <c r="P307" i="1"/>
  <c r="Q307" i="1"/>
  <c r="O307" i="1"/>
  <c r="I307" i="1"/>
  <c r="N307" i="1"/>
  <c r="M307" i="1"/>
  <c r="P299" i="1"/>
  <c r="Q299" i="1"/>
  <c r="N299" i="1"/>
  <c r="O299" i="1"/>
  <c r="I299" i="1"/>
  <c r="P291" i="1"/>
  <c r="Q291" i="1"/>
  <c r="O291" i="1"/>
  <c r="N291" i="1"/>
  <c r="I291" i="1"/>
  <c r="P283" i="1"/>
  <c r="Q283" i="1"/>
  <c r="I283" i="1"/>
  <c r="M283" i="1"/>
  <c r="Q275" i="1"/>
  <c r="O275" i="1"/>
  <c r="I275" i="1"/>
  <c r="N275" i="1" s="1"/>
  <c r="Q267" i="1"/>
  <c r="I267" i="1"/>
  <c r="N267" i="1" s="1"/>
  <c r="O267" i="1"/>
  <c r="M267" i="1"/>
  <c r="Q259" i="1"/>
  <c r="N259" i="1"/>
  <c r="O259" i="1"/>
  <c r="I259" i="1"/>
  <c r="M259" i="1"/>
  <c r="Q251" i="1"/>
  <c r="M251" i="1"/>
  <c r="O251" i="1" s="1"/>
  <c r="I251" i="1"/>
  <c r="Q243" i="1"/>
  <c r="O243" i="1"/>
  <c r="I243" i="1"/>
  <c r="M243" i="1"/>
  <c r="N243" i="1" s="1"/>
  <c r="Q235" i="1"/>
  <c r="I235" i="1"/>
  <c r="O235" i="1"/>
  <c r="Q227" i="1"/>
  <c r="O227" i="1"/>
  <c r="N227" i="1"/>
  <c r="I227" i="1"/>
  <c r="Q219" i="1"/>
  <c r="I219" i="1"/>
  <c r="M219" i="1"/>
  <c r="O219" i="1" s="1"/>
  <c r="Q211" i="1"/>
  <c r="O211" i="1"/>
  <c r="I211" i="1"/>
  <c r="Q203" i="1"/>
  <c r="I203" i="1"/>
  <c r="M203" i="1"/>
  <c r="O203" i="1" s="1"/>
  <c r="Q195" i="1"/>
  <c r="N195" i="1"/>
  <c r="I195" i="1"/>
  <c r="M195" i="1"/>
  <c r="O195" i="1" s="1"/>
  <c r="Q187" i="1"/>
  <c r="M187" i="1"/>
  <c r="N187" i="1" s="1"/>
  <c r="I187" i="1"/>
  <c r="O187" i="1"/>
  <c r="Q179" i="1"/>
  <c r="O179" i="1"/>
  <c r="I179" i="1"/>
  <c r="N179" i="1"/>
  <c r="M179" i="1"/>
  <c r="Q171" i="1"/>
  <c r="I171" i="1"/>
  <c r="N171" i="1" s="1"/>
  <c r="Q163" i="1"/>
  <c r="I163" i="1"/>
  <c r="Q155" i="1"/>
  <c r="I155" i="1"/>
  <c r="M155" i="1"/>
  <c r="O155" i="1" s="1"/>
  <c r="N155" i="1"/>
  <c r="Q147" i="1"/>
  <c r="I147" i="1"/>
  <c r="N147" i="1" s="1"/>
  <c r="Q139" i="1"/>
  <c r="I139" i="1"/>
  <c r="M139" i="1"/>
  <c r="N139" i="1" s="1"/>
  <c r="Q131" i="1"/>
  <c r="I131" i="1"/>
  <c r="M131" i="1"/>
  <c r="N131" i="1" s="1"/>
  <c r="Q123" i="1"/>
  <c r="M123" i="1"/>
  <c r="O123" i="1" s="1"/>
  <c r="I123" i="1"/>
  <c r="N123" i="1"/>
  <c r="Q115" i="1"/>
  <c r="I115" i="1"/>
  <c r="M115" i="1"/>
  <c r="Q107" i="1"/>
  <c r="O107" i="1"/>
  <c r="I107" i="1"/>
  <c r="N107" i="1"/>
  <c r="Q99" i="1"/>
  <c r="I99" i="1"/>
  <c r="O99" i="1"/>
  <c r="Q91" i="1"/>
  <c r="O91" i="1"/>
  <c r="I91" i="1"/>
  <c r="M91" i="1"/>
  <c r="N91" i="1" s="1"/>
  <c r="Q83" i="1"/>
  <c r="O83" i="1"/>
  <c r="I83" i="1"/>
  <c r="Q75" i="1"/>
  <c r="O75" i="1"/>
  <c r="I75" i="1"/>
  <c r="M75" i="1"/>
  <c r="N75" i="1" s="1"/>
  <c r="Q67" i="1"/>
  <c r="O67" i="1"/>
  <c r="I67" i="1"/>
  <c r="M67" i="1"/>
  <c r="N67" i="1" s="1"/>
  <c r="Q59" i="1"/>
  <c r="M59" i="1"/>
  <c r="I59" i="1"/>
  <c r="O59" i="1"/>
  <c r="N59" i="1"/>
  <c r="Q51" i="1"/>
  <c r="O51" i="1"/>
  <c r="I51" i="1"/>
  <c r="N51" i="1"/>
  <c r="M51" i="1"/>
  <c r="Q43" i="1"/>
  <c r="I43" i="1"/>
  <c r="N43" i="1"/>
  <c r="Q35" i="1"/>
  <c r="I35" i="1"/>
  <c r="Q27" i="1"/>
  <c r="I27" i="1"/>
  <c r="M27" i="1"/>
  <c r="N27" i="1" s="1"/>
  <c r="Q19" i="1"/>
  <c r="O19" i="1"/>
  <c r="I19" i="1"/>
  <c r="N19" i="1" s="1"/>
  <c r="I54" i="1"/>
  <c r="I68" i="1"/>
  <c r="I80" i="1"/>
  <c r="I93" i="1"/>
  <c r="N93" i="1" s="1"/>
  <c r="I118" i="1"/>
  <c r="I132" i="1"/>
  <c r="I157" i="1"/>
  <c r="N157" i="1" s="1"/>
  <c r="I182" i="1"/>
  <c r="N182" i="1" s="1"/>
  <c r="I196" i="1"/>
  <c r="I208" i="1"/>
  <c r="I221" i="1"/>
  <c r="I246" i="1"/>
  <c r="N246" i="1" s="1"/>
  <c r="I260" i="1"/>
  <c r="I272" i="1"/>
  <c r="I286" i="1"/>
  <c r="I302" i="1"/>
  <c r="I318" i="1"/>
  <c r="I334" i="1"/>
  <c r="I350" i="1"/>
  <c r="I366" i="1"/>
  <c r="M35" i="1"/>
  <c r="O35" i="1" s="1"/>
  <c r="M61" i="1"/>
  <c r="N61" i="1" s="1"/>
  <c r="M83" i="1"/>
  <c r="N83" i="1" s="1"/>
  <c r="M108" i="1"/>
  <c r="O108" i="1" s="1"/>
  <c r="M134" i="1"/>
  <c r="N134" i="1" s="1"/>
  <c r="M156" i="1"/>
  <c r="N156" i="1" s="1"/>
  <c r="M181" i="1"/>
  <c r="N181" i="1" s="1"/>
  <c r="M229" i="1"/>
  <c r="N229" i="1" s="1"/>
  <c r="M254" i="1"/>
  <c r="M280" i="1"/>
  <c r="M302" i="1"/>
  <c r="M327" i="1"/>
  <c r="N62" i="1"/>
  <c r="N99" i="1"/>
  <c r="N133" i="1"/>
  <c r="N251" i="1"/>
  <c r="N295" i="1"/>
  <c r="O131" i="1"/>
  <c r="O339" i="1"/>
  <c r="Q60" i="1"/>
  <c r="Q268" i="1"/>
  <c r="O360" i="1"/>
  <c r="P360" i="1"/>
  <c r="Q360" i="1"/>
  <c r="M360" i="1"/>
  <c r="O336" i="1"/>
  <c r="P336" i="1"/>
  <c r="N336" i="1"/>
  <c r="Q336" i="1"/>
  <c r="O312" i="1"/>
  <c r="P312" i="1"/>
  <c r="Q312" i="1"/>
  <c r="N312" i="1"/>
  <c r="M312" i="1"/>
  <c r="O288" i="1"/>
  <c r="P288" i="1"/>
  <c r="Q288" i="1"/>
  <c r="N288" i="1"/>
  <c r="M288" i="1"/>
  <c r="Q264" i="1"/>
  <c r="M264" i="1"/>
  <c r="O264" i="1" s="1"/>
  <c r="O240" i="1"/>
  <c r="Q240" i="1"/>
  <c r="M240" i="1"/>
  <c r="N240" i="1" s="1"/>
  <c r="O192" i="1"/>
  <c r="Q192" i="1"/>
  <c r="O168" i="1"/>
  <c r="Q168" i="1"/>
  <c r="N168" i="1"/>
  <c r="M168" i="1"/>
  <c r="O144" i="1"/>
  <c r="Q144" i="1"/>
  <c r="Q120" i="1"/>
  <c r="M120" i="1"/>
  <c r="O120" i="1" s="1"/>
  <c r="Q88" i="1"/>
  <c r="Q64" i="1"/>
  <c r="N40" i="1"/>
  <c r="O40" i="1"/>
  <c r="Q40" i="1"/>
  <c r="M40" i="1"/>
  <c r="N16" i="1"/>
  <c r="Q16" i="1"/>
  <c r="O16" i="1"/>
  <c r="I72" i="1"/>
  <c r="M216" i="1"/>
  <c r="O216" i="1" s="1"/>
  <c r="Q359" i="1"/>
  <c r="O359" i="1"/>
  <c r="P359" i="1"/>
  <c r="N359" i="1"/>
  <c r="M359" i="1"/>
  <c r="I359" i="1"/>
  <c r="Q343" i="1"/>
  <c r="O343" i="1"/>
  <c r="P343" i="1"/>
  <c r="N343" i="1"/>
  <c r="M343" i="1"/>
  <c r="I343" i="1"/>
  <c r="Q319" i="1"/>
  <c r="O319" i="1"/>
  <c r="N319" i="1"/>
  <c r="M319" i="1"/>
  <c r="I319" i="1"/>
  <c r="Q303" i="1"/>
  <c r="O303" i="1"/>
  <c r="P303" i="1"/>
  <c r="N303" i="1"/>
  <c r="M303" i="1"/>
  <c r="I303" i="1"/>
  <c r="Q271" i="1"/>
  <c r="O271" i="1"/>
  <c r="N271" i="1"/>
  <c r="I271" i="1"/>
  <c r="Q255" i="1"/>
  <c r="O255" i="1"/>
  <c r="N255" i="1"/>
  <c r="M255" i="1"/>
  <c r="I255" i="1"/>
  <c r="Q231" i="1"/>
  <c r="O231" i="1"/>
  <c r="M231" i="1"/>
  <c r="N231" i="1" s="1"/>
  <c r="I231" i="1"/>
  <c r="Q207" i="1"/>
  <c r="O207" i="1"/>
  <c r="I207" i="1"/>
  <c r="N207" i="1" s="1"/>
  <c r="Q191" i="1"/>
  <c r="N191" i="1"/>
  <c r="M191" i="1"/>
  <c r="O191" i="1" s="1"/>
  <c r="I191" i="1"/>
  <c r="Q167" i="1"/>
  <c r="M167" i="1"/>
  <c r="N167" i="1" s="1"/>
  <c r="I167" i="1"/>
  <c r="Q143" i="1"/>
  <c r="O143" i="1"/>
  <c r="N143" i="1"/>
  <c r="I143" i="1"/>
  <c r="Q87" i="1"/>
  <c r="O87" i="1"/>
  <c r="N87" i="1"/>
  <c r="I87" i="1"/>
  <c r="M87" i="1"/>
  <c r="Q362" i="1"/>
  <c r="P362" i="1"/>
  <c r="N362" i="1"/>
  <c r="O362" i="1"/>
  <c r="I362" i="1"/>
  <c r="P354" i="1"/>
  <c r="Q354" i="1"/>
  <c r="O354" i="1"/>
  <c r="N354" i="1"/>
  <c r="I354" i="1"/>
  <c r="P346" i="1"/>
  <c r="O346" i="1"/>
  <c r="N346" i="1"/>
  <c r="M346" i="1"/>
  <c r="Q346" i="1"/>
  <c r="I346" i="1"/>
  <c r="Q338" i="1"/>
  <c r="P338" i="1"/>
  <c r="N338" i="1"/>
  <c r="I338" i="1"/>
  <c r="P330" i="1"/>
  <c r="O330" i="1"/>
  <c r="I330" i="1"/>
  <c r="Q330" i="1"/>
  <c r="N330" i="1"/>
  <c r="P322" i="1"/>
  <c r="O322" i="1"/>
  <c r="N322" i="1"/>
  <c r="Q322" i="1"/>
  <c r="I322" i="1"/>
  <c r="M322" i="1"/>
  <c r="Q314" i="1"/>
  <c r="O314" i="1"/>
  <c r="M314" i="1"/>
  <c r="I314" i="1"/>
  <c r="N314" i="1"/>
  <c r="P314" i="1"/>
  <c r="O306" i="1"/>
  <c r="P306" i="1"/>
  <c r="N306" i="1"/>
  <c r="M306" i="1"/>
  <c r="I306" i="1"/>
  <c r="Q306" i="1"/>
  <c r="Q298" i="1"/>
  <c r="P298" i="1"/>
  <c r="O298" i="1"/>
  <c r="I298" i="1"/>
  <c r="N298" i="1"/>
  <c r="M298" i="1"/>
  <c r="N290" i="1"/>
  <c r="Q290" i="1"/>
  <c r="I290" i="1"/>
  <c r="O290" i="1"/>
  <c r="P290" i="1"/>
  <c r="O282" i="1"/>
  <c r="N282" i="1"/>
  <c r="I282" i="1"/>
  <c r="Q282" i="1"/>
  <c r="Q274" i="1"/>
  <c r="I274" i="1"/>
  <c r="M274" i="1"/>
  <c r="N274" i="1" s="1"/>
  <c r="O274" i="1"/>
  <c r="I266" i="1"/>
  <c r="N266" i="1" s="1"/>
  <c r="O266" i="1"/>
  <c r="Q258" i="1"/>
  <c r="I258" i="1"/>
  <c r="M258" i="1"/>
  <c r="N258" i="1" s="1"/>
  <c r="O258" i="1"/>
  <c r="Q250" i="1"/>
  <c r="N250" i="1"/>
  <c r="M250" i="1"/>
  <c r="O250" i="1" s="1"/>
  <c r="I250" i="1"/>
  <c r="M242" i="1"/>
  <c r="N242" i="1" s="1"/>
  <c r="Q242" i="1"/>
  <c r="I242" i="1"/>
  <c r="Q234" i="1"/>
  <c r="I234" i="1"/>
  <c r="M234" i="1"/>
  <c r="O234" i="1" s="1"/>
  <c r="Q226" i="1"/>
  <c r="O226" i="1"/>
  <c r="N226" i="1"/>
  <c r="I226" i="1"/>
  <c r="O218" i="1"/>
  <c r="Q218" i="1"/>
  <c r="I218" i="1"/>
  <c r="N218" i="1" s="1"/>
  <c r="Q210" i="1"/>
  <c r="N210" i="1"/>
  <c r="I210" i="1"/>
  <c r="M210" i="1"/>
  <c r="O210" i="1" s="1"/>
  <c r="O202" i="1"/>
  <c r="Q202" i="1"/>
  <c r="I202" i="1"/>
  <c r="N202" i="1" s="1"/>
  <c r="Q194" i="1"/>
  <c r="N194" i="1"/>
  <c r="I194" i="1"/>
  <c r="M194" i="1"/>
  <c r="O194" i="1" s="1"/>
  <c r="Q186" i="1"/>
  <c r="M186" i="1"/>
  <c r="N186" i="1" s="1"/>
  <c r="I186" i="1"/>
  <c r="Q178" i="1"/>
  <c r="M178" i="1"/>
  <c r="O178" i="1" s="1"/>
  <c r="I178" i="1"/>
  <c r="Q170" i="1"/>
  <c r="O170" i="1"/>
  <c r="I170" i="1"/>
  <c r="M170" i="1"/>
  <c r="N170" i="1" s="1"/>
  <c r="Q162" i="1"/>
  <c r="I162" i="1"/>
  <c r="O154" i="1"/>
  <c r="Q154" i="1"/>
  <c r="N154" i="1"/>
  <c r="I154" i="1"/>
  <c r="Q146" i="1"/>
  <c r="I146" i="1"/>
  <c r="M146" i="1"/>
  <c r="O146" i="1" s="1"/>
  <c r="Q138" i="1"/>
  <c r="N138" i="1"/>
  <c r="I138" i="1"/>
  <c r="O138" i="1"/>
  <c r="I130" i="1"/>
  <c r="Q130" i="1"/>
  <c r="M130" i="1"/>
  <c r="N130" i="1" s="1"/>
  <c r="Q122" i="1"/>
  <c r="O122" i="1"/>
  <c r="M122" i="1"/>
  <c r="N122" i="1" s="1"/>
  <c r="I122" i="1"/>
  <c r="Q114" i="1"/>
  <c r="M114" i="1"/>
  <c r="O114" i="1" s="1"/>
  <c r="I114" i="1"/>
  <c r="Q106" i="1"/>
  <c r="O106" i="1"/>
  <c r="I106" i="1"/>
  <c r="N106" i="1"/>
  <c r="M106" i="1"/>
  <c r="Q98" i="1"/>
  <c r="O98" i="1"/>
  <c r="I98" i="1"/>
  <c r="N98" i="1" s="1"/>
  <c r="Q90" i="1"/>
  <c r="I90" i="1"/>
  <c r="Q82" i="1"/>
  <c r="O82" i="1"/>
  <c r="N82" i="1"/>
  <c r="I82" i="1"/>
  <c r="M82" i="1"/>
  <c r="Q74" i="1"/>
  <c r="O74" i="1"/>
  <c r="I74" i="1"/>
  <c r="I66" i="1"/>
  <c r="M66" i="1"/>
  <c r="O66" i="1" s="1"/>
  <c r="Q66" i="1"/>
  <c r="Q58" i="1"/>
  <c r="O58" i="1"/>
  <c r="N58" i="1"/>
  <c r="M58" i="1"/>
  <c r="I58" i="1"/>
  <c r="M50" i="1"/>
  <c r="N50" i="1" s="1"/>
  <c r="I50" i="1"/>
  <c r="Q42" i="1"/>
  <c r="I42" i="1"/>
  <c r="M42" i="1"/>
  <c r="O42" i="1" s="1"/>
  <c r="Q34" i="1"/>
  <c r="I34" i="1"/>
  <c r="N34" i="1" s="1"/>
  <c r="O34" i="1"/>
  <c r="Q26" i="1"/>
  <c r="I26" i="1"/>
  <c r="N26" i="1" s="1"/>
  <c r="O26" i="1"/>
  <c r="Q18" i="1"/>
  <c r="O18" i="1"/>
  <c r="I18" i="1"/>
  <c r="M18" i="1"/>
  <c r="N18" i="1" s="1"/>
  <c r="I10" i="1"/>
  <c r="Q10" i="1"/>
  <c r="M10" i="1"/>
  <c r="N10" i="1" s="1"/>
  <c r="I44" i="1"/>
  <c r="N44" i="1" s="1"/>
  <c r="I56" i="1"/>
  <c r="I108" i="1"/>
  <c r="I120" i="1"/>
  <c r="I158" i="1"/>
  <c r="I172" i="1"/>
  <c r="I184" i="1"/>
  <c r="I222" i="1"/>
  <c r="N222" i="1" s="1"/>
  <c r="I236" i="1"/>
  <c r="I248" i="1"/>
  <c r="I288" i="1"/>
  <c r="I304" i="1"/>
  <c r="I320" i="1"/>
  <c r="I336" i="1"/>
  <c r="I352" i="1"/>
  <c r="M3" i="1"/>
  <c r="O3" i="1" s="1"/>
  <c r="P3" i="1" s="1"/>
  <c r="M88" i="1"/>
  <c r="N88" i="1" s="1"/>
  <c r="M110" i="1"/>
  <c r="O110" i="1" s="1"/>
  <c r="M135" i="1"/>
  <c r="N135" i="1" s="1"/>
  <c r="M162" i="1"/>
  <c r="N162" i="1" s="1"/>
  <c r="M183" i="1"/>
  <c r="M208" i="1"/>
  <c r="O208" i="1" s="1"/>
  <c r="M256" i="1"/>
  <c r="O256" i="1" s="1"/>
  <c r="M282" i="1"/>
  <c r="M308" i="1"/>
  <c r="M330" i="1"/>
  <c r="N178" i="1"/>
  <c r="P282" i="1"/>
  <c r="Q104" i="1"/>
  <c r="Q316" i="1"/>
  <c r="Q361" i="1"/>
  <c r="P361" i="1"/>
  <c r="M361" i="1"/>
  <c r="O361" i="1"/>
  <c r="I361" i="1"/>
  <c r="Q353" i="1"/>
  <c r="N353" i="1"/>
  <c r="O353" i="1"/>
  <c r="M353" i="1"/>
  <c r="I353" i="1"/>
  <c r="P353" i="1"/>
  <c r="P345" i="1"/>
  <c r="Q345" i="1"/>
  <c r="O345" i="1"/>
  <c r="M345" i="1"/>
  <c r="I345" i="1"/>
  <c r="Q337" i="1"/>
  <c r="P337" i="1"/>
  <c r="O337" i="1"/>
  <c r="N337" i="1"/>
  <c r="M337" i="1"/>
  <c r="I337" i="1"/>
  <c r="O329" i="1"/>
  <c r="Q329" i="1"/>
  <c r="P329" i="1"/>
  <c r="M329" i="1"/>
  <c r="I329" i="1"/>
  <c r="O321" i="1"/>
  <c r="Q321" i="1"/>
  <c r="N321" i="1"/>
  <c r="P321" i="1"/>
  <c r="M321" i="1"/>
  <c r="I321" i="1"/>
  <c r="Q313" i="1"/>
  <c r="O313" i="1"/>
  <c r="M313" i="1"/>
  <c r="P313" i="1"/>
  <c r="I313" i="1"/>
  <c r="P305" i="1"/>
  <c r="M305" i="1"/>
  <c r="Q305" i="1"/>
  <c r="N305" i="1"/>
  <c r="I305" i="1"/>
  <c r="Q297" i="1"/>
  <c r="O297" i="1"/>
  <c r="M297" i="1"/>
  <c r="I297" i="1"/>
  <c r="P297" i="1"/>
  <c r="N297" i="1"/>
  <c r="Q289" i="1"/>
  <c r="N289" i="1"/>
  <c r="M289" i="1"/>
  <c r="I289" i="1"/>
  <c r="O289" i="1"/>
  <c r="Q281" i="1"/>
  <c r="P281" i="1"/>
  <c r="M281" i="1"/>
  <c r="I281" i="1"/>
  <c r="N281" i="1"/>
  <c r="Q273" i="1"/>
  <c r="M273" i="1"/>
  <c r="O273" i="1" s="1"/>
  <c r="Q265" i="1"/>
  <c r="M265" i="1"/>
  <c r="N265" i="1" s="1"/>
  <c r="Q257" i="1"/>
  <c r="M257" i="1"/>
  <c r="N257" i="1" s="1"/>
  <c r="Q249" i="1"/>
  <c r="O249" i="1"/>
  <c r="N249" i="1"/>
  <c r="M249" i="1"/>
  <c r="Q241" i="1"/>
  <c r="M241" i="1"/>
  <c r="O241" i="1" s="1"/>
  <c r="M233" i="1"/>
  <c r="N233" i="1" s="1"/>
  <c r="Q233" i="1"/>
  <c r="Q225" i="1"/>
  <c r="M225" i="1"/>
  <c r="O225" i="1" s="1"/>
  <c r="N225" i="1"/>
  <c r="Q217" i="1"/>
  <c r="M217" i="1"/>
  <c r="N217" i="1" s="1"/>
  <c r="O217" i="1"/>
  <c r="Q209" i="1"/>
  <c r="N209" i="1"/>
  <c r="M209" i="1"/>
  <c r="O209" i="1"/>
  <c r="Q201" i="1"/>
  <c r="M201" i="1"/>
  <c r="N201" i="1" s="1"/>
  <c r="Q193" i="1"/>
  <c r="M193" i="1"/>
  <c r="O193" i="1" s="1"/>
  <c r="N193" i="1"/>
  <c r="Q185" i="1"/>
  <c r="M185" i="1"/>
  <c r="N185" i="1" s="1"/>
  <c r="O185" i="1"/>
  <c r="Q177" i="1"/>
  <c r="N177" i="1"/>
  <c r="M177" i="1"/>
  <c r="O177" i="1" s="1"/>
  <c r="M169" i="1"/>
  <c r="N169" i="1"/>
  <c r="Q169" i="1"/>
  <c r="O169" i="1"/>
  <c r="Q161" i="1"/>
  <c r="O161" i="1"/>
  <c r="M161" i="1"/>
  <c r="N161" i="1"/>
  <c r="M153" i="1"/>
  <c r="O153" i="1" s="1"/>
  <c r="N153" i="1"/>
  <c r="Q145" i="1"/>
  <c r="N145" i="1"/>
  <c r="M145" i="1"/>
  <c r="O145" i="1" s="1"/>
  <c r="Q137" i="1"/>
  <c r="M137" i="1"/>
  <c r="O137" i="1" s="1"/>
  <c r="N137" i="1"/>
  <c r="Q129" i="1"/>
  <c r="M129" i="1"/>
  <c r="Q121" i="1"/>
  <c r="M121" i="1"/>
  <c r="N121" i="1" s="1"/>
  <c r="N113" i="1"/>
  <c r="O113" i="1"/>
  <c r="Q113" i="1"/>
  <c r="M113" i="1"/>
  <c r="Q105" i="1"/>
  <c r="M105" i="1"/>
  <c r="O105" i="1"/>
  <c r="Q97" i="1"/>
  <c r="M97" i="1"/>
  <c r="O97" i="1" s="1"/>
  <c r="N97" i="1"/>
  <c r="M89" i="1"/>
  <c r="O89" i="1" s="1"/>
  <c r="Q89" i="1"/>
  <c r="Q81" i="1"/>
  <c r="O81" i="1"/>
  <c r="M81" i="1"/>
  <c r="N81" i="1"/>
  <c r="M73" i="1"/>
  <c r="N73" i="1" s="1"/>
  <c r="Q73" i="1"/>
  <c r="Q65" i="1"/>
  <c r="M65" i="1"/>
  <c r="O65" i="1" s="1"/>
  <c r="Q57" i="1"/>
  <c r="M57" i="1"/>
  <c r="N57" i="1" s="1"/>
  <c r="Q49" i="1"/>
  <c r="M49" i="1"/>
  <c r="N49" i="1" s="1"/>
  <c r="O49" i="1"/>
  <c r="M41" i="1"/>
  <c r="N41" i="1" s="1"/>
  <c r="Q41" i="1"/>
  <c r="Q33" i="1"/>
  <c r="M33" i="1"/>
  <c r="N33" i="1"/>
  <c r="O33" i="1"/>
  <c r="Q25" i="1"/>
  <c r="M25" i="1"/>
  <c r="N25" i="1" s="1"/>
  <c r="Q17" i="1"/>
  <c r="N17" i="1"/>
  <c r="O17" i="1"/>
  <c r="O9" i="1"/>
  <c r="N9" i="1"/>
  <c r="I6" i="1"/>
  <c r="N6" i="1" s="1"/>
  <c r="I20" i="1"/>
  <c r="I32" i="1"/>
  <c r="N32" i="1" s="1"/>
  <c r="I57" i="1"/>
  <c r="I70" i="1"/>
  <c r="N70" i="1" s="1"/>
  <c r="I84" i="1"/>
  <c r="I96" i="1"/>
  <c r="I109" i="1"/>
  <c r="I121" i="1"/>
  <c r="I134" i="1"/>
  <c r="I148" i="1"/>
  <c r="I160" i="1"/>
  <c r="I173" i="1"/>
  <c r="N173" i="1" s="1"/>
  <c r="I185" i="1"/>
  <c r="I198" i="1"/>
  <c r="I212" i="1"/>
  <c r="I224" i="1"/>
  <c r="I237" i="1"/>
  <c r="I249" i="1"/>
  <c r="I262" i="1"/>
  <c r="I276" i="1"/>
  <c r="I292" i="1"/>
  <c r="I308" i="1"/>
  <c r="I324" i="1"/>
  <c r="I340" i="1"/>
  <c r="I356" i="1"/>
  <c r="M23" i="1"/>
  <c r="O23" i="1" s="1"/>
  <c r="M43" i="1"/>
  <c r="O43" i="1" s="1"/>
  <c r="M64" i="1"/>
  <c r="O64" i="1" s="1"/>
  <c r="M90" i="1"/>
  <c r="O90" i="1" s="1"/>
  <c r="M116" i="1"/>
  <c r="N116" i="1" s="1"/>
  <c r="M138" i="1"/>
  <c r="M163" i="1"/>
  <c r="N163" i="1" s="1"/>
  <c r="M189" i="1"/>
  <c r="M211" i="1"/>
  <c r="N211" i="1" s="1"/>
  <c r="M236" i="1"/>
  <c r="O236" i="1" s="1"/>
  <c r="M262" i="1"/>
  <c r="N262" i="1" s="1"/>
  <c r="M284" i="1"/>
  <c r="M309" i="1"/>
  <c r="M336" i="1"/>
  <c r="M367" i="1"/>
  <c r="N37" i="1"/>
  <c r="N74" i="1"/>
  <c r="N105" i="1"/>
  <c r="N144" i="1"/>
  <c r="N220" i="1"/>
  <c r="N313" i="1"/>
  <c r="O13" i="1"/>
  <c r="O149" i="1"/>
  <c r="O254" i="1"/>
  <c r="P289" i="1"/>
  <c r="Q112" i="1"/>
  <c r="Q317" i="1"/>
  <c r="O11" i="1"/>
  <c r="Q7" i="1"/>
  <c r="O7" i="1"/>
  <c r="I7" i="1"/>
  <c r="N7" i="1" s="1"/>
  <c r="Q4" i="1"/>
  <c r="O4" i="1"/>
  <c r="N4" i="1"/>
  <c r="I11" i="1"/>
  <c r="N11" i="1" s="1"/>
  <c r="B4" i="1"/>
  <c r="B5" i="1" s="1"/>
  <c r="B6" i="1"/>
  <c r="P4" i="1"/>
  <c r="X35" i="2"/>
  <c r="F5" i="3"/>
  <c r="O71" i="1" l="1"/>
  <c r="N241" i="1"/>
  <c r="N273" i="1"/>
  <c r="O186" i="1"/>
  <c r="O205" i="1"/>
  <c r="N230" i="1"/>
  <c r="N223" i="1"/>
  <c r="N200" i="1"/>
  <c r="O80" i="1"/>
  <c r="O257" i="1"/>
  <c r="O78" i="1"/>
  <c r="N234" i="1"/>
  <c r="O242" i="1"/>
  <c r="O167" i="1"/>
  <c r="N120" i="1"/>
  <c r="O27" i="1"/>
  <c r="O139" i="1"/>
  <c r="N212" i="1"/>
  <c r="O228" i="1"/>
  <c r="O268" i="1"/>
  <c r="O47" i="1"/>
  <c r="N239" i="1"/>
  <c r="N136" i="1"/>
  <c r="O184" i="1"/>
  <c r="N256" i="1"/>
  <c r="N29" i="1"/>
  <c r="N109" i="1"/>
  <c r="O14" i="1"/>
  <c r="O118" i="1"/>
  <c r="O158" i="1"/>
  <c r="N23" i="1"/>
  <c r="O111" i="1"/>
  <c r="N152" i="1"/>
  <c r="O25" i="1"/>
  <c r="O41" i="1"/>
  <c r="N65" i="1"/>
  <c r="O121" i="1"/>
  <c r="O265" i="1"/>
  <c r="O12" i="1"/>
  <c r="N42" i="1"/>
  <c r="N90" i="1"/>
  <c r="N146" i="1"/>
  <c r="N64" i="1"/>
  <c r="N264" i="1"/>
  <c r="O229" i="1"/>
  <c r="N203" i="1"/>
  <c r="N219" i="1"/>
  <c r="O100" i="1"/>
  <c r="O156" i="1"/>
  <c r="N180" i="1"/>
  <c r="N236" i="1"/>
  <c r="O252" i="1"/>
  <c r="N208" i="1"/>
  <c r="O53" i="1"/>
  <c r="N38" i="1"/>
  <c r="O86" i="1"/>
  <c r="O142" i="1"/>
  <c r="N55" i="1"/>
  <c r="N151" i="1"/>
  <c r="N96" i="1"/>
  <c r="N216" i="1"/>
  <c r="O101" i="1"/>
  <c r="O73" i="1"/>
  <c r="O233" i="1"/>
  <c r="O10" i="1"/>
  <c r="O130" i="1"/>
  <c r="N108" i="1"/>
  <c r="O262" i="1"/>
  <c r="N199" i="1"/>
  <c r="O162" i="1"/>
  <c r="N115" i="1"/>
  <c r="O163" i="1"/>
  <c r="O76" i="1"/>
  <c r="N164" i="1"/>
  <c r="N260" i="1"/>
  <c r="N21" i="1"/>
  <c r="O181" i="1"/>
  <c r="O261" i="1"/>
  <c r="N224" i="1"/>
  <c r="N89" i="1"/>
  <c r="O57" i="1"/>
  <c r="O50" i="1"/>
  <c r="N114" i="1"/>
  <c r="N66" i="1"/>
  <c r="O88" i="1"/>
  <c r="N132" i="1"/>
  <c r="N3" i="1"/>
  <c r="O61" i="1"/>
  <c r="O201" i="1"/>
  <c r="O129" i="1"/>
  <c r="N129" i="1"/>
  <c r="N35" i="1"/>
  <c r="B7" i="1"/>
  <c r="D7" i="1" s="1"/>
  <c r="P6" i="1"/>
  <c r="D5" i="1"/>
  <c r="C5" i="1"/>
  <c r="D6" i="1"/>
  <c r="C6" i="1"/>
  <c r="D4" i="1"/>
  <c r="C4" i="1"/>
  <c r="C3" i="1"/>
  <c r="B2" i="2"/>
  <c r="B3" i="2" s="1"/>
  <c r="B4" i="2" s="1"/>
  <c r="C7" i="1" l="1"/>
  <c r="B8" i="1"/>
  <c r="P7" i="1"/>
  <c r="B5" i="2"/>
  <c r="B7" i="2"/>
  <c r="B9" i="2"/>
  <c r="B11" i="2"/>
  <c r="B13" i="2"/>
  <c r="B15" i="2"/>
  <c r="B17" i="2"/>
  <c r="B19" i="2"/>
  <c r="B21" i="2"/>
  <c r="B23" i="2"/>
  <c r="B25" i="2"/>
  <c r="B27" i="2"/>
  <c r="B29" i="2"/>
  <c r="B31" i="2"/>
  <c r="B33" i="2"/>
  <c r="B32" i="2"/>
  <c r="B28" i="2"/>
  <c r="B24" i="2"/>
  <c r="B20" i="2"/>
  <c r="B16" i="2"/>
  <c r="B12" i="2"/>
  <c r="B8" i="2"/>
  <c r="B34" i="2"/>
  <c r="C34" i="2" s="1"/>
  <c r="M34" i="2" s="1"/>
  <c r="X34" i="2" s="1"/>
  <c r="B30" i="2"/>
  <c r="B26" i="2"/>
  <c r="B22" i="2"/>
  <c r="B18" i="2"/>
  <c r="B14" i="2"/>
  <c r="B10" i="2"/>
  <c r="B6" i="2"/>
  <c r="B9" i="1" l="1"/>
  <c r="P8" i="1"/>
  <c r="D8" i="1"/>
  <c r="C8" i="1"/>
  <c r="D34" i="2"/>
  <c r="F34" i="2"/>
  <c r="H34" i="2"/>
  <c r="J34" i="2"/>
  <c r="L34" i="2"/>
  <c r="N34" i="2"/>
  <c r="P34" i="2"/>
  <c r="R34" i="2"/>
  <c r="T34" i="2"/>
  <c r="E34" i="2"/>
  <c r="I34" i="2"/>
  <c r="Q34" i="2"/>
  <c r="G34" i="2"/>
  <c r="K34" i="2"/>
  <c r="O34" i="2"/>
  <c r="S34" i="2"/>
  <c r="S1" i="1"/>
  <c r="I8" i="3" s="1"/>
  <c r="T1" i="1"/>
  <c r="I9" i="3" s="1"/>
  <c r="I7" i="3"/>
  <c r="B10" i="1" l="1"/>
  <c r="P9" i="1"/>
  <c r="D9" i="1"/>
  <c r="C9" i="1"/>
  <c r="B11" i="1" l="1"/>
  <c r="P10" i="1"/>
  <c r="D10" i="1"/>
  <c r="C10" i="1"/>
  <c r="B12" i="1" l="1"/>
  <c r="P11" i="1"/>
  <c r="D11" i="1"/>
  <c r="C11" i="1"/>
  <c r="B13" i="1" l="1"/>
  <c r="P12" i="1"/>
  <c r="D12" i="1"/>
  <c r="C12" i="1"/>
  <c r="B14" i="1" l="1"/>
  <c r="P13" i="1"/>
  <c r="D13" i="1"/>
  <c r="C13" i="1"/>
  <c r="B15" i="1" l="1"/>
  <c r="P14" i="1"/>
  <c r="D14" i="1"/>
  <c r="C14" i="1"/>
  <c r="B16" i="1" l="1"/>
  <c r="P15" i="1"/>
  <c r="D15" i="1"/>
  <c r="C15" i="1"/>
  <c r="B17" i="1" l="1"/>
  <c r="P16" i="1"/>
  <c r="D16" i="1"/>
  <c r="C16" i="1"/>
  <c r="B18" i="1" l="1"/>
  <c r="P17" i="1"/>
  <c r="D17" i="1"/>
  <c r="C17" i="1"/>
  <c r="B19" i="1" l="1"/>
  <c r="P18" i="1"/>
  <c r="D18" i="1"/>
  <c r="C18" i="1"/>
  <c r="B20" i="1" l="1"/>
  <c r="P19" i="1"/>
  <c r="D19" i="1"/>
  <c r="C19" i="1"/>
  <c r="B21" i="1" l="1"/>
  <c r="P20" i="1"/>
  <c r="D20" i="1"/>
  <c r="C20" i="1"/>
  <c r="B22" i="1" l="1"/>
  <c r="P21" i="1"/>
  <c r="D21" i="1"/>
  <c r="C21" i="1"/>
  <c r="B23" i="1" l="1"/>
  <c r="P22" i="1"/>
  <c r="D22" i="1"/>
  <c r="C22" i="1"/>
  <c r="B24" i="1" l="1"/>
  <c r="P23" i="1"/>
  <c r="D23" i="1"/>
  <c r="C23" i="1"/>
  <c r="B25" i="1" l="1"/>
  <c r="P24" i="1"/>
  <c r="D24" i="1"/>
  <c r="C24" i="1"/>
  <c r="B26" i="1" l="1"/>
  <c r="P25" i="1"/>
  <c r="D25" i="1"/>
  <c r="C25" i="1"/>
  <c r="B27" i="1" l="1"/>
  <c r="P26" i="1"/>
  <c r="D26" i="1"/>
  <c r="C26" i="1"/>
  <c r="B28" i="1" l="1"/>
  <c r="P27" i="1"/>
  <c r="D27" i="1"/>
  <c r="C27" i="1"/>
  <c r="B29" i="1" l="1"/>
  <c r="P28" i="1"/>
  <c r="D28" i="1"/>
  <c r="C28" i="1"/>
  <c r="B30" i="1" l="1"/>
  <c r="P29" i="1"/>
  <c r="D29" i="1"/>
  <c r="C29" i="1"/>
  <c r="B31" i="1" l="1"/>
  <c r="P30" i="1"/>
  <c r="D30" i="1"/>
  <c r="C30" i="1"/>
  <c r="B32" i="1" l="1"/>
  <c r="P31" i="1"/>
  <c r="D31" i="1"/>
  <c r="C31" i="1"/>
  <c r="B33" i="1" l="1"/>
  <c r="P32" i="1"/>
  <c r="D32" i="1"/>
  <c r="C32" i="1"/>
  <c r="B34" i="1" l="1"/>
  <c r="P33" i="1"/>
  <c r="D33" i="1"/>
  <c r="C33" i="1"/>
  <c r="B35" i="1" l="1"/>
  <c r="P34" i="1"/>
  <c r="C34" i="1"/>
  <c r="D34" i="1"/>
  <c r="B36" i="1" l="1"/>
  <c r="P35" i="1"/>
  <c r="C35" i="1"/>
  <c r="D35" i="1"/>
  <c r="B37" i="1" l="1"/>
  <c r="P36" i="1"/>
  <c r="C36" i="1"/>
  <c r="D36" i="1"/>
  <c r="B38" i="1" l="1"/>
  <c r="P37" i="1"/>
  <c r="C37" i="1"/>
  <c r="D37" i="1"/>
  <c r="B39" i="1" l="1"/>
  <c r="P38" i="1"/>
  <c r="C38" i="1"/>
  <c r="D38" i="1"/>
  <c r="B40" i="1" l="1"/>
  <c r="P39" i="1"/>
  <c r="C39" i="1"/>
  <c r="D39" i="1"/>
  <c r="B41" i="1" l="1"/>
  <c r="P40" i="1"/>
  <c r="C40" i="1"/>
  <c r="D40" i="1"/>
  <c r="B42" i="1" l="1"/>
  <c r="P41" i="1"/>
  <c r="C41" i="1"/>
  <c r="D41" i="1"/>
  <c r="B43" i="1" l="1"/>
  <c r="P42" i="1"/>
  <c r="C42" i="1"/>
  <c r="D42" i="1"/>
  <c r="B44" i="1" l="1"/>
  <c r="P43" i="1"/>
  <c r="C43" i="1"/>
  <c r="D43" i="1"/>
  <c r="B45" i="1" l="1"/>
  <c r="P44" i="1"/>
  <c r="C44" i="1"/>
  <c r="D44" i="1"/>
  <c r="B46" i="1" l="1"/>
  <c r="P45" i="1"/>
  <c r="C45" i="1"/>
  <c r="D45" i="1"/>
  <c r="B47" i="1" l="1"/>
  <c r="P46" i="1"/>
  <c r="C46" i="1"/>
  <c r="D46" i="1"/>
  <c r="B48" i="1" l="1"/>
  <c r="P47" i="1"/>
  <c r="C47" i="1"/>
  <c r="D47" i="1"/>
  <c r="B49" i="1" l="1"/>
  <c r="P48" i="1"/>
  <c r="C48" i="1"/>
  <c r="D48" i="1"/>
  <c r="B50" i="1" l="1"/>
  <c r="P49" i="1"/>
  <c r="D49" i="1"/>
  <c r="C49" i="1"/>
  <c r="B51" i="1" l="1"/>
  <c r="P50" i="1"/>
  <c r="D50" i="1"/>
  <c r="C50" i="1"/>
  <c r="B52" i="1" l="1"/>
  <c r="P51" i="1"/>
  <c r="D51" i="1"/>
  <c r="C51" i="1"/>
  <c r="B53" i="1" l="1"/>
  <c r="P52" i="1"/>
  <c r="D52" i="1"/>
  <c r="C52" i="1"/>
  <c r="B54" i="1" l="1"/>
  <c r="P53" i="1"/>
  <c r="D53" i="1"/>
  <c r="C53" i="1"/>
  <c r="B55" i="1" l="1"/>
  <c r="P54" i="1"/>
  <c r="D54" i="1"/>
  <c r="C54" i="1"/>
  <c r="B56" i="1" l="1"/>
  <c r="P55" i="1"/>
  <c r="D55" i="1"/>
  <c r="C55" i="1"/>
  <c r="B57" i="1" l="1"/>
  <c r="P56" i="1"/>
  <c r="D56" i="1"/>
  <c r="C56" i="1"/>
  <c r="B58" i="1" l="1"/>
  <c r="P57" i="1"/>
  <c r="D57" i="1"/>
  <c r="C57" i="1"/>
  <c r="B59" i="1" l="1"/>
  <c r="P58" i="1"/>
  <c r="D58" i="1"/>
  <c r="C58" i="1"/>
  <c r="B60" i="1" l="1"/>
  <c r="P59" i="1"/>
  <c r="D59" i="1"/>
  <c r="C59" i="1"/>
  <c r="B61" i="1" l="1"/>
  <c r="P60" i="1"/>
  <c r="D60" i="1"/>
  <c r="C60" i="1"/>
  <c r="B62" i="1" l="1"/>
  <c r="P61" i="1"/>
  <c r="D61" i="1"/>
  <c r="C61" i="1"/>
  <c r="B63" i="1" l="1"/>
  <c r="P62" i="1"/>
  <c r="D62" i="1"/>
  <c r="C62" i="1"/>
  <c r="B64" i="1" l="1"/>
  <c r="P63" i="1"/>
  <c r="D63" i="1"/>
  <c r="C63" i="1"/>
  <c r="B65" i="1" l="1"/>
  <c r="P64" i="1"/>
  <c r="D64" i="1"/>
  <c r="C64" i="1"/>
  <c r="B66" i="1" l="1"/>
  <c r="P65" i="1"/>
  <c r="D65" i="1"/>
  <c r="C65" i="1"/>
  <c r="B67" i="1" l="1"/>
  <c r="P66" i="1"/>
  <c r="D66" i="1"/>
  <c r="C66" i="1"/>
  <c r="B68" i="1" l="1"/>
  <c r="P67" i="1"/>
  <c r="D67" i="1"/>
  <c r="C67" i="1"/>
  <c r="B69" i="1" l="1"/>
  <c r="P68" i="1"/>
  <c r="D68" i="1"/>
  <c r="C68" i="1"/>
  <c r="B70" i="1" l="1"/>
  <c r="P69" i="1"/>
  <c r="D69" i="1"/>
  <c r="C69" i="1"/>
  <c r="B71" i="1" l="1"/>
  <c r="P70" i="1"/>
  <c r="D70" i="1"/>
  <c r="C70" i="1"/>
  <c r="B72" i="1" l="1"/>
  <c r="P71" i="1"/>
  <c r="D71" i="1"/>
  <c r="C71" i="1"/>
  <c r="B73" i="1" l="1"/>
  <c r="P72" i="1"/>
  <c r="D72" i="1"/>
  <c r="C72" i="1"/>
  <c r="B74" i="1" l="1"/>
  <c r="P73" i="1"/>
  <c r="D73" i="1"/>
  <c r="C73" i="1"/>
  <c r="B75" i="1" l="1"/>
  <c r="P74" i="1"/>
  <c r="D74" i="1"/>
  <c r="C74" i="1"/>
  <c r="B76" i="1" l="1"/>
  <c r="P75" i="1"/>
  <c r="D75" i="1"/>
  <c r="C75" i="1"/>
  <c r="B77" i="1" l="1"/>
  <c r="P76" i="1"/>
  <c r="D76" i="1"/>
  <c r="C76" i="1"/>
  <c r="B78" i="1" l="1"/>
  <c r="P77" i="1"/>
  <c r="D77" i="1"/>
  <c r="C77" i="1"/>
  <c r="B79" i="1" l="1"/>
  <c r="P78" i="1"/>
  <c r="D78" i="1"/>
  <c r="C78" i="1"/>
  <c r="B80" i="1" l="1"/>
  <c r="P79" i="1"/>
  <c r="D79" i="1"/>
  <c r="C79" i="1"/>
  <c r="B81" i="1" l="1"/>
  <c r="P80" i="1"/>
  <c r="D80" i="1"/>
  <c r="C80" i="1"/>
  <c r="B82" i="1" l="1"/>
  <c r="P81" i="1"/>
  <c r="D81" i="1"/>
  <c r="C81" i="1"/>
  <c r="B83" i="1" l="1"/>
  <c r="P82" i="1"/>
  <c r="D82" i="1"/>
  <c r="C82" i="1"/>
  <c r="B84" i="1" l="1"/>
  <c r="P83" i="1"/>
  <c r="D83" i="1"/>
  <c r="C83" i="1"/>
  <c r="B85" i="1" l="1"/>
  <c r="P84" i="1"/>
  <c r="D84" i="1"/>
  <c r="C84" i="1"/>
  <c r="B86" i="1" l="1"/>
  <c r="P85" i="1"/>
  <c r="D85" i="1"/>
  <c r="C85" i="1"/>
  <c r="B87" i="1" l="1"/>
  <c r="P86" i="1"/>
  <c r="D86" i="1"/>
  <c r="C86" i="1"/>
  <c r="B88" i="1" l="1"/>
  <c r="P87" i="1"/>
  <c r="D87" i="1"/>
  <c r="C87" i="1"/>
  <c r="B89" i="1" l="1"/>
  <c r="P88" i="1"/>
  <c r="D88" i="1"/>
  <c r="C88" i="1"/>
  <c r="B90" i="1" l="1"/>
  <c r="P89" i="1"/>
  <c r="D89" i="1"/>
  <c r="C89" i="1"/>
  <c r="B91" i="1" l="1"/>
  <c r="P90" i="1"/>
  <c r="D90" i="1"/>
  <c r="C90" i="1"/>
  <c r="B92" i="1" l="1"/>
  <c r="P91" i="1"/>
  <c r="D91" i="1"/>
  <c r="C91" i="1"/>
  <c r="B93" i="1" l="1"/>
  <c r="P92" i="1"/>
  <c r="D92" i="1"/>
  <c r="C92" i="1"/>
  <c r="B94" i="1" l="1"/>
  <c r="P93" i="1"/>
  <c r="D93" i="1"/>
  <c r="C93" i="1"/>
  <c r="B95" i="1" l="1"/>
  <c r="P94" i="1"/>
  <c r="D94" i="1"/>
  <c r="C94" i="1"/>
  <c r="B96" i="1" l="1"/>
  <c r="P95" i="1"/>
  <c r="D95" i="1"/>
  <c r="C95" i="1"/>
  <c r="B97" i="1" l="1"/>
  <c r="P96" i="1"/>
  <c r="D96" i="1"/>
  <c r="C96" i="1"/>
  <c r="B98" i="1" l="1"/>
  <c r="P97" i="1"/>
  <c r="D97" i="1"/>
  <c r="C97" i="1"/>
  <c r="B99" i="1" l="1"/>
  <c r="P98" i="1"/>
  <c r="D98" i="1"/>
  <c r="C98" i="1"/>
  <c r="B100" i="1" l="1"/>
  <c r="P99" i="1"/>
  <c r="D99" i="1"/>
  <c r="C99" i="1"/>
  <c r="B101" i="1" l="1"/>
  <c r="P100" i="1"/>
  <c r="D100" i="1"/>
  <c r="C100" i="1"/>
  <c r="B102" i="1" l="1"/>
  <c r="P101" i="1"/>
  <c r="D101" i="1"/>
  <c r="C101" i="1"/>
  <c r="B103" i="1" l="1"/>
  <c r="P102" i="1"/>
  <c r="D102" i="1"/>
  <c r="C102" i="1"/>
  <c r="B104" i="1" l="1"/>
  <c r="P103" i="1"/>
  <c r="D103" i="1"/>
  <c r="C103" i="1"/>
  <c r="B105" i="1" l="1"/>
  <c r="P104" i="1"/>
  <c r="D104" i="1"/>
  <c r="C104" i="1"/>
  <c r="B106" i="1" l="1"/>
  <c r="P105" i="1"/>
  <c r="D105" i="1"/>
  <c r="C105" i="1"/>
  <c r="B107" i="1" l="1"/>
  <c r="P106" i="1"/>
  <c r="D106" i="1"/>
  <c r="C106" i="1"/>
  <c r="B108" i="1" l="1"/>
  <c r="P107" i="1"/>
  <c r="D107" i="1"/>
  <c r="C107" i="1"/>
  <c r="B109" i="1" l="1"/>
  <c r="P108" i="1"/>
  <c r="D108" i="1"/>
  <c r="C108" i="1"/>
  <c r="B110" i="1" l="1"/>
  <c r="P109" i="1"/>
  <c r="D109" i="1"/>
  <c r="C109" i="1"/>
  <c r="B111" i="1" l="1"/>
  <c r="P110" i="1"/>
  <c r="D110" i="1"/>
  <c r="C110" i="1"/>
  <c r="B112" i="1" l="1"/>
  <c r="P111" i="1"/>
  <c r="D111" i="1"/>
  <c r="C111" i="1"/>
  <c r="B113" i="1" l="1"/>
  <c r="P112" i="1"/>
  <c r="D112" i="1"/>
  <c r="C112" i="1"/>
  <c r="B114" i="1" l="1"/>
  <c r="P113" i="1"/>
  <c r="D113" i="1"/>
  <c r="C113" i="1"/>
  <c r="B115" i="1" l="1"/>
  <c r="P114" i="1"/>
  <c r="D114" i="1"/>
  <c r="C114" i="1"/>
  <c r="B116" i="1" l="1"/>
  <c r="P115" i="1"/>
  <c r="D115" i="1"/>
  <c r="C115" i="1"/>
  <c r="B117" i="1" l="1"/>
  <c r="P116" i="1"/>
  <c r="D116" i="1"/>
  <c r="C116" i="1"/>
  <c r="B118" i="1" l="1"/>
  <c r="P117" i="1"/>
  <c r="D117" i="1"/>
  <c r="C117" i="1"/>
  <c r="B119" i="1" l="1"/>
  <c r="P118" i="1"/>
  <c r="D118" i="1"/>
  <c r="C118" i="1"/>
  <c r="B120" i="1" l="1"/>
  <c r="P119" i="1"/>
  <c r="D119" i="1"/>
  <c r="C119" i="1"/>
  <c r="B121" i="1" l="1"/>
  <c r="P120" i="1"/>
  <c r="D120" i="1"/>
  <c r="C120" i="1"/>
  <c r="B122" i="1" l="1"/>
  <c r="P121" i="1"/>
  <c r="D121" i="1"/>
  <c r="C121" i="1"/>
  <c r="B123" i="1" l="1"/>
  <c r="P122" i="1"/>
  <c r="D122" i="1"/>
  <c r="C122" i="1"/>
  <c r="B124" i="1" l="1"/>
  <c r="P123" i="1"/>
  <c r="C123" i="1"/>
  <c r="D123" i="1"/>
  <c r="B125" i="1" l="1"/>
  <c r="P124" i="1"/>
  <c r="C124" i="1"/>
  <c r="D124" i="1"/>
  <c r="B126" i="1" l="1"/>
  <c r="P125" i="1"/>
  <c r="C125" i="1"/>
  <c r="D125" i="1"/>
  <c r="B127" i="1" l="1"/>
  <c r="P126" i="1"/>
  <c r="C126" i="1"/>
  <c r="D126" i="1"/>
  <c r="B128" i="1" l="1"/>
  <c r="P127" i="1"/>
  <c r="C127" i="1"/>
  <c r="D127" i="1"/>
  <c r="B129" i="1" l="1"/>
  <c r="P128" i="1"/>
  <c r="C128" i="1"/>
  <c r="D128" i="1"/>
  <c r="B130" i="1" l="1"/>
  <c r="P129" i="1"/>
  <c r="C129" i="1"/>
  <c r="D129" i="1"/>
  <c r="B131" i="1" l="1"/>
  <c r="P130" i="1"/>
  <c r="C130" i="1"/>
  <c r="D130" i="1"/>
  <c r="B132" i="1" l="1"/>
  <c r="P131" i="1"/>
  <c r="C131" i="1"/>
  <c r="D131" i="1"/>
  <c r="B133" i="1" l="1"/>
  <c r="P132" i="1"/>
  <c r="C132" i="1"/>
  <c r="D132" i="1"/>
  <c r="B134" i="1" l="1"/>
  <c r="P133" i="1"/>
  <c r="C133" i="1"/>
  <c r="D133" i="1"/>
  <c r="B135" i="1" l="1"/>
  <c r="P134" i="1"/>
  <c r="C134" i="1"/>
  <c r="D134" i="1"/>
  <c r="B136" i="1" l="1"/>
  <c r="P135" i="1"/>
  <c r="C135" i="1"/>
  <c r="D135" i="1"/>
  <c r="B137" i="1" l="1"/>
  <c r="P136" i="1"/>
  <c r="C136" i="1"/>
  <c r="D136" i="1"/>
  <c r="B138" i="1" l="1"/>
  <c r="P137" i="1"/>
  <c r="C137" i="1"/>
  <c r="D137" i="1"/>
  <c r="B139" i="1" l="1"/>
  <c r="P138" i="1"/>
  <c r="C138" i="1"/>
  <c r="D138" i="1"/>
  <c r="B140" i="1" l="1"/>
  <c r="P139" i="1"/>
  <c r="C139" i="1"/>
  <c r="D139" i="1"/>
  <c r="B141" i="1" l="1"/>
  <c r="P140" i="1"/>
  <c r="C140" i="1"/>
  <c r="D140" i="1"/>
  <c r="B142" i="1" l="1"/>
  <c r="P141" i="1"/>
  <c r="C141" i="1"/>
  <c r="D141" i="1"/>
  <c r="B143" i="1" l="1"/>
  <c r="P142" i="1"/>
  <c r="C142" i="1"/>
  <c r="D142" i="1"/>
  <c r="B144" i="1" l="1"/>
  <c r="P143" i="1"/>
  <c r="C143" i="1"/>
  <c r="D143" i="1"/>
  <c r="B145" i="1" l="1"/>
  <c r="P144" i="1"/>
  <c r="C144" i="1"/>
  <c r="D144" i="1"/>
  <c r="B146" i="1" l="1"/>
  <c r="P145" i="1"/>
  <c r="C145" i="1"/>
  <c r="D145" i="1"/>
  <c r="B147" i="1" l="1"/>
  <c r="P146" i="1"/>
  <c r="C146" i="1"/>
  <c r="D146" i="1"/>
  <c r="B148" i="1" l="1"/>
  <c r="P147" i="1"/>
  <c r="C147" i="1"/>
  <c r="D147" i="1"/>
  <c r="B149" i="1" l="1"/>
  <c r="P148" i="1"/>
  <c r="C148" i="1"/>
  <c r="D148" i="1"/>
  <c r="B150" i="1" l="1"/>
  <c r="P149" i="1"/>
  <c r="C149" i="1"/>
  <c r="D149" i="1"/>
  <c r="B151" i="1" l="1"/>
  <c r="P150" i="1"/>
  <c r="C150" i="1"/>
  <c r="D150" i="1"/>
  <c r="B152" i="1" l="1"/>
  <c r="P151" i="1"/>
  <c r="C151" i="1"/>
  <c r="D151" i="1"/>
  <c r="B153" i="1" l="1"/>
  <c r="P152" i="1"/>
  <c r="C152" i="1"/>
  <c r="D152" i="1"/>
  <c r="B154" i="1" l="1"/>
  <c r="P153" i="1"/>
  <c r="C153" i="1"/>
  <c r="D153" i="1"/>
  <c r="B155" i="1" l="1"/>
  <c r="P154" i="1"/>
  <c r="C154" i="1"/>
  <c r="D154" i="1"/>
  <c r="B156" i="1" l="1"/>
  <c r="P155" i="1"/>
  <c r="C155" i="1"/>
  <c r="D155" i="1"/>
  <c r="B157" i="1" l="1"/>
  <c r="P156" i="1"/>
  <c r="C156" i="1"/>
  <c r="D156" i="1"/>
  <c r="B158" i="1" l="1"/>
  <c r="P157" i="1"/>
  <c r="C157" i="1"/>
  <c r="D157" i="1"/>
  <c r="B159" i="1" l="1"/>
  <c r="P158" i="1"/>
  <c r="C158" i="1"/>
  <c r="D158" i="1"/>
  <c r="B160" i="1" l="1"/>
  <c r="P159" i="1"/>
  <c r="C159" i="1"/>
  <c r="D159" i="1"/>
  <c r="B161" i="1" l="1"/>
  <c r="P160" i="1"/>
  <c r="C160" i="1"/>
  <c r="D160" i="1"/>
  <c r="B162" i="1" l="1"/>
  <c r="P161" i="1"/>
  <c r="C161" i="1"/>
  <c r="D161" i="1"/>
  <c r="B163" i="1" l="1"/>
  <c r="P162" i="1"/>
  <c r="C162" i="1"/>
  <c r="D162" i="1"/>
  <c r="B164" i="1" l="1"/>
  <c r="P163" i="1"/>
  <c r="C163" i="1"/>
  <c r="D163" i="1"/>
  <c r="B165" i="1" l="1"/>
  <c r="P164" i="1"/>
  <c r="C164" i="1"/>
  <c r="D164" i="1"/>
  <c r="B166" i="1" l="1"/>
  <c r="P165" i="1"/>
  <c r="C165" i="1"/>
  <c r="D165" i="1"/>
  <c r="B167" i="1" l="1"/>
  <c r="P166" i="1"/>
  <c r="C166" i="1"/>
  <c r="D166" i="1"/>
  <c r="B168" i="1" l="1"/>
  <c r="P167" i="1"/>
  <c r="C167" i="1"/>
  <c r="D167" i="1"/>
  <c r="B169" i="1" l="1"/>
  <c r="P168" i="1"/>
  <c r="C168" i="1"/>
  <c r="D168" i="1"/>
  <c r="B170" i="1" l="1"/>
  <c r="P169" i="1"/>
  <c r="C169" i="1"/>
  <c r="D169" i="1"/>
  <c r="B171" i="1" l="1"/>
  <c r="P170" i="1"/>
  <c r="C170" i="1"/>
  <c r="D170" i="1"/>
  <c r="B172" i="1" l="1"/>
  <c r="P171" i="1"/>
  <c r="C171" i="1"/>
  <c r="D171" i="1"/>
  <c r="B173" i="1" l="1"/>
  <c r="P172" i="1"/>
  <c r="C172" i="1"/>
  <c r="D172" i="1"/>
  <c r="B174" i="1" l="1"/>
  <c r="P173" i="1"/>
  <c r="C173" i="1"/>
  <c r="D173" i="1"/>
  <c r="B175" i="1" l="1"/>
  <c r="P174" i="1"/>
  <c r="C174" i="1"/>
  <c r="D174" i="1"/>
  <c r="B176" i="1" l="1"/>
  <c r="P175" i="1"/>
  <c r="C175" i="1"/>
  <c r="D175" i="1"/>
  <c r="B177" i="1" l="1"/>
  <c r="P176" i="1"/>
  <c r="C176" i="1"/>
  <c r="D176" i="1"/>
  <c r="B178" i="1" l="1"/>
  <c r="P177" i="1"/>
  <c r="C177" i="1"/>
  <c r="D177" i="1"/>
  <c r="B179" i="1" l="1"/>
  <c r="P178" i="1"/>
  <c r="C178" i="1"/>
  <c r="D178" i="1"/>
  <c r="B180" i="1" l="1"/>
  <c r="P179" i="1"/>
  <c r="C179" i="1"/>
  <c r="D179" i="1"/>
  <c r="B181" i="1" l="1"/>
  <c r="P180" i="1"/>
  <c r="C180" i="1"/>
  <c r="D180" i="1"/>
  <c r="B182" i="1" l="1"/>
  <c r="P181" i="1"/>
  <c r="C181" i="1"/>
  <c r="D181" i="1"/>
  <c r="B183" i="1" l="1"/>
  <c r="P182" i="1"/>
  <c r="C182" i="1"/>
  <c r="D182" i="1"/>
  <c r="B184" i="1" l="1"/>
  <c r="P183" i="1"/>
  <c r="C183" i="1"/>
  <c r="D183" i="1"/>
  <c r="B185" i="1" l="1"/>
  <c r="P184" i="1"/>
  <c r="C184" i="1"/>
  <c r="D184" i="1"/>
  <c r="B186" i="1" l="1"/>
  <c r="P185" i="1"/>
  <c r="C185" i="1"/>
  <c r="D185" i="1"/>
  <c r="B187" i="1" l="1"/>
  <c r="P186" i="1"/>
  <c r="C186" i="1"/>
  <c r="D186" i="1"/>
  <c r="B188" i="1" l="1"/>
  <c r="P187" i="1"/>
  <c r="C187" i="1"/>
  <c r="D187" i="1"/>
  <c r="B189" i="1" l="1"/>
  <c r="P188" i="1"/>
  <c r="C188" i="1"/>
  <c r="D188" i="1"/>
  <c r="B190" i="1" l="1"/>
  <c r="P189" i="1"/>
  <c r="C189" i="1"/>
  <c r="D189" i="1"/>
  <c r="B191" i="1" l="1"/>
  <c r="P190" i="1"/>
  <c r="C190" i="1"/>
  <c r="D190" i="1"/>
  <c r="B192" i="1" l="1"/>
  <c r="P191" i="1"/>
  <c r="C191" i="1"/>
  <c r="D191" i="1"/>
  <c r="B193" i="1" l="1"/>
  <c r="P192" i="1"/>
  <c r="C192" i="1"/>
  <c r="D192" i="1"/>
  <c r="B194" i="1" l="1"/>
  <c r="P193" i="1"/>
  <c r="C193" i="1"/>
  <c r="D193" i="1"/>
  <c r="B195" i="1" l="1"/>
  <c r="P194" i="1"/>
  <c r="C194" i="1"/>
  <c r="D194" i="1"/>
  <c r="B196" i="1" l="1"/>
  <c r="P195" i="1"/>
  <c r="C195" i="1"/>
  <c r="D195" i="1"/>
  <c r="B197" i="1" l="1"/>
  <c r="P196" i="1"/>
  <c r="C196" i="1"/>
  <c r="D196" i="1"/>
  <c r="B198" i="1" l="1"/>
  <c r="P197" i="1"/>
  <c r="C197" i="1"/>
  <c r="D197" i="1"/>
  <c r="B199" i="1" l="1"/>
  <c r="P198" i="1"/>
  <c r="C198" i="1"/>
  <c r="D198" i="1"/>
  <c r="B200" i="1" l="1"/>
  <c r="P199" i="1"/>
  <c r="C199" i="1"/>
  <c r="D199" i="1"/>
  <c r="B201" i="1" l="1"/>
  <c r="P200" i="1"/>
  <c r="C200" i="1"/>
  <c r="D200" i="1"/>
  <c r="B202" i="1" l="1"/>
  <c r="P201" i="1"/>
  <c r="C201" i="1"/>
  <c r="D201" i="1"/>
  <c r="B203" i="1" l="1"/>
  <c r="P202" i="1"/>
  <c r="C202" i="1"/>
  <c r="D202" i="1"/>
  <c r="B204" i="1" l="1"/>
  <c r="P203" i="1"/>
  <c r="C203" i="1"/>
  <c r="D203" i="1"/>
  <c r="B205" i="1" l="1"/>
  <c r="P204" i="1"/>
  <c r="C204" i="1"/>
  <c r="D204" i="1"/>
  <c r="B206" i="1" l="1"/>
  <c r="P205" i="1"/>
  <c r="C205" i="1"/>
  <c r="D205" i="1"/>
  <c r="B207" i="1" l="1"/>
  <c r="P206" i="1"/>
  <c r="C206" i="1"/>
  <c r="D206" i="1"/>
  <c r="B208" i="1" l="1"/>
  <c r="P207" i="1"/>
  <c r="C207" i="1"/>
  <c r="D207" i="1"/>
  <c r="B209" i="1" l="1"/>
  <c r="P208" i="1"/>
  <c r="C208" i="1"/>
  <c r="D208" i="1"/>
  <c r="B210" i="1" l="1"/>
  <c r="P209" i="1"/>
  <c r="C209" i="1"/>
  <c r="D209" i="1"/>
  <c r="B211" i="1" l="1"/>
  <c r="P210" i="1"/>
  <c r="C210" i="1"/>
  <c r="D210" i="1"/>
  <c r="B212" i="1" l="1"/>
  <c r="P211" i="1"/>
  <c r="C211" i="1"/>
  <c r="D211" i="1"/>
  <c r="B213" i="1" l="1"/>
  <c r="P212" i="1"/>
  <c r="C212" i="1"/>
  <c r="D212" i="1"/>
  <c r="B214" i="1" l="1"/>
  <c r="P213" i="1"/>
  <c r="C213" i="1"/>
  <c r="D213" i="1"/>
  <c r="B215" i="1" l="1"/>
  <c r="P214" i="1"/>
  <c r="C214" i="1"/>
  <c r="D214" i="1"/>
  <c r="B216" i="1" l="1"/>
  <c r="P215" i="1"/>
  <c r="C215" i="1"/>
  <c r="D215" i="1"/>
  <c r="B217" i="1" l="1"/>
  <c r="P216" i="1"/>
  <c r="C216" i="1"/>
  <c r="D216" i="1"/>
  <c r="B218" i="1" l="1"/>
  <c r="P217" i="1"/>
  <c r="C217" i="1"/>
  <c r="D217" i="1"/>
  <c r="B219" i="1" l="1"/>
  <c r="P218" i="1"/>
  <c r="C218" i="1"/>
  <c r="D218" i="1"/>
  <c r="B220" i="1" l="1"/>
  <c r="P219" i="1"/>
  <c r="C219" i="1"/>
  <c r="D219" i="1"/>
  <c r="B221" i="1" l="1"/>
  <c r="P220" i="1"/>
  <c r="C220" i="1"/>
  <c r="D220" i="1"/>
  <c r="B222" i="1" l="1"/>
  <c r="P221" i="1"/>
  <c r="C221" i="1"/>
  <c r="D221" i="1"/>
  <c r="B223" i="1" l="1"/>
  <c r="P222" i="1"/>
  <c r="C222" i="1"/>
  <c r="D222" i="1"/>
  <c r="B224" i="1" l="1"/>
  <c r="P223" i="1"/>
  <c r="C223" i="1"/>
  <c r="D223" i="1"/>
  <c r="B225" i="1" l="1"/>
  <c r="P224" i="1"/>
  <c r="C224" i="1"/>
  <c r="D224" i="1"/>
  <c r="B226" i="1" l="1"/>
  <c r="P225" i="1"/>
  <c r="C225" i="1"/>
  <c r="D225" i="1"/>
  <c r="B227" i="1" l="1"/>
  <c r="P226" i="1"/>
  <c r="C226" i="1"/>
  <c r="D226" i="1"/>
  <c r="B228" i="1" l="1"/>
  <c r="P227" i="1"/>
  <c r="C227" i="1"/>
  <c r="D227" i="1"/>
  <c r="B229" i="1" l="1"/>
  <c r="P228" i="1"/>
  <c r="C228" i="1"/>
  <c r="D228" i="1"/>
  <c r="B230" i="1" l="1"/>
  <c r="P229" i="1"/>
  <c r="C229" i="1"/>
  <c r="D229" i="1"/>
  <c r="B231" i="1" l="1"/>
  <c r="P230" i="1"/>
  <c r="C230" i="1"/>
  <c r="D230" i="1"/>
  <c r="B232" i="1" l="1"/>
  <c r="P231" i="1"/>
  <c r="C231" i="1"/>
  <c r="D231" i="1"/>
  <c r="B233" i="1" l="1"/>
  <c r="P232" i="1"/>
  <c r="C232" i="1"/>
  <c r="D232" i="1"/>
  <c r="B234" i="1" l="1"/>
  <c r="P233" i="1"/>
  <c r="C233" i="1"/>
  <c r="D233" i="1"/>
  <c r="B235" i="1" l="1"/>
  <c r="P234" i="1"/>
  <c r="C234" i="1"/>
  <c r="D234" i="1"/>
  <c r="B236" i="1" l="1"/>
  <c r="P235" i="1"/>
  <c r="C235" i="1"/>
  <c r="D235" i="1"/>
  <c r="B237" i="1" l="1"/>
  <c r="P236" i="1"/>
  <c r="C236" i="1"/>
  <c r="D236" i="1"/>
  <c r="B238" i="1" l="1"/>
  <c r="P237" i="1"/>
  <c r="C237" i="1"/>
  <c r="D237" i="1"/>
  <c r="B239" i="1" l="1"/>
  <c r="P238" i="1"/>
  <c r="C238" i="1"/>
  <c r="D238" i="1"/>
  <c r="B240" i="1" l="1"/>
  <c r="P239" i="1"/>
  <c r="C239" i="1"/>
  <c r="D239" i="1"/>
  <c r="B241" i="1" l="1"/>
  <c r="P240" i="1"/>
  <c r="C240" i="1"/>
  <c r="D240" i="1"/>
  <c r="B242" i="1" l="1"/>
  <c r="P241" i="1"/>
  <c r="C241" i="1"/>
  <c r="D241" i="1"/>
  <c r="B243" i="1" l="1"/>
  <c r="P242" i="1"/>
  <c r="C242" i="1"/>
  <c r="D242" i="1"/>
  <c r="B244" i="1" l="1"/>
  <c r="P243" i="1"/>
  <c r="C243" i="1"/>
  <c r="D243" i="1"/>
  <c r="B245" i="1" l="1"/>
  <c r="P244" i="1"/>
  <c r="C244" i="1"/>
  <c r="D244" i="1"/>
  <c r="B246" i="1" l="1"/>
  <c r="P245" i="1"/>
  <c r="C245" i="1"/>
  <c r="D245" i="1"/>
  <c r="B247" i="1" l="1"/>
  <c r="P246" i="1"/>
  <c r="C246" i="1"/>
  <c r="D246" i="1"/>
  <c r="B248" i="1" l="1"/>
  <c r="P247" i="1"/>
  <c r="C247" i="1"/>
  <c r="D247" i="1"/>
  <c r="B249" i="1" l="1"/>
  <c r="P248" i="1"/>
  <c r="C248" i="1"/>
  <c r="D248" i="1"/>
  <c r="B250" i="1" l="1"/>
  <c r="P249" i="1"/>
  <c r="C249" i="1"/>
  <c r="D249" i="1"/>
  <c r="B251" i="1" l="1"/>
  <c r="P250" i="1"/>
  <c r="C250" i="1"/>
  <c r="D250" i="1"/>
  <c r="B252" i="1" l="1"/>
  <c r="P251" i="1"/>
  <c r="C251" i="1"/>
  <c r="D251" i="1"/>
  <c r="B253" i="1" l="1"/>
  <c r="P252" i="1"/>
  <c r="C252" i="1"/>
  <c r="D252" i="1"/>
  <c r="B254" i="1" l="1"/>
  <c r="P253" i="1"/>
  <c r="C253" i="1"/>
  <c r="D253" i="1"/>
  <c r="B255" i="1" l="1"/>
  <c r="P254" i="1"/>
  <c r="C254" i="1"/>
  <c r="D254" i="1"/>
  <c r="B256" i="1" l="1"/>
  <c r="P255" i="1"/>
  <c r="C255" i="1"/>
  <c r="D255" i="1"/>
  <c r="B257" i="1" l="1"/>
  <c r="P256" i="1"/>
  <c r="C256" i="1"/>
  <c r="D256" i="1"/>
  <c r="B258" i="1" l="1"/>
  <c r="P257" i="1"/>
  <c r="C257" i="1"/>
  <c r="D257" i="1"/>
  <c r="B259" i="1" l="1"/>
  <c r="P258" i="1"/>
  <c r="C258" i="1"/>
  <c r="D258" i="1"/>
  <c r="B260" i="1" l="1"/>
  <c r="P259" i="1"/>
  <c r="C259" i="1"/>
  <c r="D259" i="1"/>
  <c r="B261" i="1" l="1"/>
  <c r="P260" i="1"/>
  <c r="C260" i="1"/>
  <c r="D260" i="1"/>
  <c r="B262" i="1" l="1"/>
  <c r="P261" i="1"/>
  <c r="C261" i="1"/>
  <c r="D261" i="1"/>
  <c r="B263" i="1" l="1"/>
  <c r="P262" i="1"/>
  <c r="C262" i="1"/>
  <c r="D262" i="1"/>
  <c r="B264" i="1" l="1"/>
  <c r="P263" i="1"/>
  <c r="C263" i="1"/>
  <c r="D263" i="1"/>
  <c r="B265" i="1" l="1"/>
  <c r="P264" i="1"/>
  <c r="C264" i="1"/>
  <c r="D264" i="1"/>
  <c r="B266" i="1" l="1"/>
  <c r="P265" i="1"/>
  <c r="C265" i="1"/>
  <c r="D265" i="1"/>
  <c r="B267" i="1" l="1"/>
  <c r="P266" i="1"/>
  <c r="C266" i="1"/>
  <c r="D266" i="1"/>
  <c r="B268" i="1" l="1"/>
  <c r="P267" i="1"/>
  <c r="C267" i="1"/>
  <c r="D267" i="1"/>
  <c r="B269" i="1" l="1"/>
  <c r="P268" i="1"/>
  <c r="C268" i="1"/>
  <c r="D268" i="1"/>
  <c r="B270" i="1" l="1"/>
  <c r="P269" i="1"/>
  <c r="C269" i="1"/>
  <c r="D269" i="1"/>
  <c r="B271" i="1" l="1"/>
  <c r="P270" i="1"/>
  <c r="C270" i="1"/>
  <c r="D270" i="1"/>
  <c r="B272" i="1" l="1"/>
  <c r="P271" i="1"/>
  <c r="C271" i="1"/>
  <c r="D271" i="1"/>
  <c r="B273" i="1" l="1"/>
  <c r="P272" i="1"/>
  <c r="C272" i="1"/>
  <c r="D272" i="1"/>
  <c r="B274" i="1" l="1"/>
  <c r="P273" i="1"/>
  <c r="C273" i="1"/>
  <c r="D273" i="1"/>
  <c r="B275" i="1" l="1"/>
  <c r="P274" i="1"/>
  <c r="C274" i="1"/>
  <c r="D274" i="1"/>
  <c r="B276" i="1" l="1"/>
  <c r="P275" i="1"/>
  <c r="D275" i="1"/>
  <c r="C275" i="1"/>
  <c r="B277" i="1" l="1"/>
  <c r="C276" i="1"/>
  <c r="D276" i="1"/>
  <c r="B278" i="1" l="1"/>
  <c r="C277" i="1"/>
  <c r="D277" i="1"/>
  <c r="B279" i="1" l="1"/>
  <c r="C278" i="1"/>
  <c r="D278" i="1"/>
  <c r="B280" i="1" l="1"/>
  <c r="C279" i="1"/>
  <c r="D279" i="1"/>
  <c r="B281" i="1" l="1"/>
  <c r="C280" i="1"/>
  <c r="D280" i="1"/>
  <c r="B282" i="1" l="1"/>
  <c r="C281" i="1"/>
  <c r="D281" i="1"/>
  <c r="B283" i="1" l="1"/>
  <c r="C282" i="1"/>
  <c r="D282" i="1"/>
  <c r="B284" i="1" l="1"/>
  <c r="C283" i="1"/>
  <c r="D283" i="1"/>
  <c r="B285" i="1" l="1"/>
  <c r="C284" i="1"/>
  <c r="D284" i="1"/>
  <c r="B286" i="1" l="1"/>
  <c r="C285" i="1"/>
  <c r="D285" i="1"/>
  <c r="B287" i="1" l="1"/>
  <c r="C286" i="1"/>
  <c r="D286" i="1"/>
  <c r="B288" i="1" l="1"/>
  <c r="C287" i="1"/>
  <c r="D287" i="1"/>
  <c r="B289" i="1" l="1"/>
  <c r="C288" i="1"/>
  <c r="D288" i="1"/>
  <c r="B290" i="1" l="1"/>
  <c r="C289" i="1"/>
  <c r="D289" i="1"/>
  <c r="B291" i="1" l="1"/>
  <c r="C290" i="1"/>
  <c r="D290" i="1"/>
  <c r="B292" i="1" l="1"/>
  <c r="C291" i="1"/>
  <c r="D291" i="1"/>
  <c r="B293" i="1" l="1"/>
  <c r="C292" i="1"/>
  <c r="D292" i="1"/>
  <c r="B294" i="1" l="1"/>
  <c r="C293" i="1"/>
  <c r="D293" i="1"/>
  <c r="B295" i="1" l="1"/>
  <c r="C294" i="1"/>
  <c r="D294" i="1"/>
  <c r="B296" i="1" l="1"/>
  <c r="C295" i="1"/>
  <c r="D295" i="1"/>
  <c r="B297" i="1" l="1"/>
  <c r="C296" i="1"/>
  <c r="D296" i="1"/>
  <c r="B298" i="1" l="1"/>
  <c r="C297" i="1"/>
  <c r="D297" i="1"/>
  <c r="B299" i="1" l="1"/>
  <c r="C298" i="1"/>
  <c r="D298" i="1"/>
  <c r="B300" i="1" l="1"/>
  <c r="C299" i="1"/>
  <c r="D299" i="1"/>
  <c r="B301" i="1" l="1"/>
  <c r="C300" i="1"/>
  <c r="D300" i="1"/>
  <c r="B302" i="1" l="1"/>
  <c r="C301" i="1"/>
  <c r="D301" i="1"/>
  <c r="B303" i="1" l="1"/>
  <c r="C302" i="1"/>
  <c r="D302" i="1"/>
  <c r="B304" i="1" l="1"/>
  <c r="C303" i="1"/>
  <c r="D303" i="1"/>
  <c r="B305" i="1" l="1"/>
  <c r="C304" i="1"/>
  <c r="D304" i="1"/>
  <c r="B306" i="1" l="1"/>
  <c r="C305" i="1"/>
  <c r="D305" i="1"/>
  <c r="B307" i="1" l="1"/>
  <c r="C306" i="1"/>
  <c r="D306" i="1"/>
  <c r="B308" i="1" l="1"/>
  <c r="C307" i="1"/>
  <c r="D307" i="1"/>
  <c r="B309" i="1" l="1"/>
  <c r="C308" i="1"/>
  <c r="D308" i="1"/>
  <c r="B310" i="1" l="1"/>
  <c r="C309" i="1"/>
  <c r="D309" i="1"/>
  <c r="B311" i="1" l="1"/>
  <c r="C310" i="1"/>
  <c r="D310" i="1"/>
  <c r="B312" i="1" l="1"/>
  <c r="C311" i="1"/>
  <c r="D311" i="1"/>
  <c r="B313" i="1" l="1"/>
  <c r="C312" i="1"/>
  <c r="D312" i="1"/>
  <c r="B314" i="1" l="1"/>
  <c r="C313" i="1"/>
  <c r="D313" i="1"/>
  <c r="B315" i="1" l="1"/>
  <c r="C314" i="1"/>
  <c r="D314" i="1"/>
  <c r="B316" i="1" l="1"/>
  <c r="C315" i="1"/>
  <c r="D315" i="1"/>
  <c r="B317" i="1" l="1"/>
  <c r="C316" i="1"/>
  <c r="D316" i="1"/>
  <c r="B318" i="1" l="1"/>
  <c r="C317" i="1"/>
  <c r="D317" i="1"/>
  <c r="B319" i="1" l="1"/>
  <c r="C318" i="1"/>
  <c r="D318" i="1"/>
  <c r="B320" i="1" l="1"/>
  <c r="C319" i="1"/>
  <c r="D319" i="1"/>
  <c r="B321" i="1" l="1"/>
  <c r="C320" i="1"/>
  <c r="D320" i="1"/>
  <c r="B322" i="1" l="1"/>
  <c r="C321" i="1"/>
  <c r="D321" i="1"/>
  <c r="B323" i="1" l="1"/>
  <c r="C322" i="1"/>
  <c r="D322" i="1"/>
  <c r="B324" i="1" l="1"/>
  <c r="C323" i="1"/>
  <c r="D323" i="1"/>
  <c r="B325" i="1" l="1"/>
  <c r="C324" i="1"/>
  <c r="D324" i="1"/>
  <c r="B326" i="1" l="1"/>
  <c r="C325" i="1"/>
  <c r="D325" i="1"/>
  <c r="B327" i="1" l="1"/>
  <c r="C326" i="1"/>
  <c r="D326" i="1"/>
  <c r="B328" i="1" l="1"/>
  <c r="C327" i="1"/>
  <c r="D327" i="1"/>
  <c r="B329" i="1" l="1"/>
  <c r="C328" i="1"/>
  <c r="D328" i="1"/>
  <c r="B330" i="1" l="1"/>
  <c r="C329" i="1"/>
  <c r="D329" i="1"/>
  <c r="B331" i="1" l="1"/>
  <c r="C330" i="1"/>
  <c r="D330" i="1"/>
  <c r="B332" i="1" l="1"/>
  <c r="C331" i="1"/>
  <c r="D331" i="1"/>
  <c r="B333" i="1" l="1"/>
  <c r="C332" i="1"/>
  <c r="D332" i="1"/>
  <c r="B334" i="1" l="1"/>
  <c r="C333" i="1"/>
  <c r="D333" i="1"/>
  <c r="B335" i="1" l="1"/>
  <c r="C334" i="1"/>
  <c r="D334" i="1"/>
  <c r="B336" i="1" l="1"/>
  <c r="C335" i="1"/>
  <c r="D335" i="1"/>
  <c r="B337" i="1" l="1"/>
  <c r="C336" i="1"/>
  <c r="D336" i="1"/>
  <c r="B338" i="1" l="1"/>
  <c r="C337" i="1"/>
  <c r="D337" i="1"/>
  <c r="B339" i="1" l="1"/>
  <c r="C338" i="1"/>
  <c r="D338" i="1"/>
  <c r="B340" i="1" l="1"/>
  <c r="C339" i="1"/>
  <c r="D339" i="1"/>
  <c r="B341" i="1" l="1"/>
  <c r="C340" i="1"/>
  <c r="D340" i="1"/>
  <c r="B342" i="1" l="1"/>
  <c r="C341" i="1"/>
  <c r="D341" i="1"/>
  <c r="B343" i="1" l="1"/>
  <c r="C342" i="1"/>
  <c r="D342" i="1"/>
  <c r="B344" i="1" l="1"/>
  <c r="C343" i="1"/>
  <c r="D343" i="1"/>
  <c r="B345" i="1" l="1"/>
  <c r="C344" i="1"/>
  <c r="D344" i="1"/>
  <c r="B346" i="1" l="1"/>
  <c r="C345" i="1"/>
  <c r="D345" i="1"/>
  <c r="B347" i="1" l="1"/>
  <c r="C346" i="1"/>
  <c r="D346" i="1"/>
  <c r="B348" i="1" l="1"/>
  <c r="C347" i="1"/>
  <c r="D347" i="1"/>
  <c r="B349" i="1" l="1"/>
  <c r="C348" i="1"/>
  <c r="D348" i="1"/>
  <c r="B350" i="1" l="1"/>
  <c r="C349" i="1"/>
  <c r="D349" i="1"/>
  <c r="B351" i="1" l="1"/>
  <c r="C350" i="1"/>
  <c r="D350" i="1"/>
  <c r="B352" i="1" l="1"/>
  <c r="C351" i="1"/>
  <c r="D351" i="1"/>
  <c r="B353" i="1" l="1"/>
  <c r="C352" i="1"/>
  <c r="D352" i="1"/>
  <c r="B354" i="1" l="1"/>
  <c r="C353" i="1"/>
  <c r="D353" i="1"/>
  <c r="B355" i="1" l="1"/>
  <c r="C354" i="1"/>
  <c r="D354" i="1"/>
  <c r="B356" i="1" l="1"/>
  <c r="C355" i="1"/>
  <c r="D355" i="1"/>
  <c r="B357" i="1" l="1"/>
  <c r="C356" i="1"/>
  <c r="D356" i="1"/>
  <c r="B358" i="1" l="1"/>
  <c r="C357" i="1"/>
  <c r="D357" i="1"/>
  <c r="B359" i="1" l="1"/>
  <c r="C358" i="1"/>
  <c r="D358" i="1"/>
  <c r="B360" i="1" l="1"/>
  <c r="C359" i="1"/>
  <c r="D359" i="1"/>
  <c r="B361" i="1" l="1"/>
  <c r="C360" i="1"/>
  <c r="D360" i="1"/>
  <c r="B362" i="1" l="1"/>
  <c r="C361" i="1"/>
  <c r="D361" i="1"/>
  <c r="B363" i="1" l="1"/>
  <c r="C362" i="1"/>
  <c r="D362" i="1"/>
  <c r="B364" i="1" l="1"/>
  <c r="C363" i="1"/>
  <c r="D363" i="1"/>
  <c r="B365" i="1" l="1"/>
  <c r="B366" i="1" s="1"/>
  <c r="C364" i="1"/>
  <c r="D364" i="1"/>
  <c r="B367" i="1" l="1"/>
  <c r="C365" i="1"/>
  <c r="D365" i="1"/>
  <c r="C367" i="1" l="1"/>
  <c r="C366" i="1"/>
  <c r="D366" i="1"/>
  <c r="M1" i="1" l="1"/>
  <c r="I6" i="3" s="1"/>
  <c r="I10" i="3" s="1"/>
  <c r="D367" i="1"/>
  <c r="C4" i="2"/>
  <c r="C6" i="2"/>
  <c r="C10" i="2"/>
  <c r="C14" i="2"/>
  <c r="C18" i="2"/>
  <c r="C22" i="2"/>
  <c r="C26" i="2"/>
  <c r="C30" i="2"/>
  <c r="C8" i="2"/>
  <c r="C12" i="2"/>
  <c r="C16" i="2"/>
  <c r="C20" i="2"/>
  <c r="C24" i="2"/>
  <c r="C28" i="2"/>
  <c r="C32" i="2"/>
  <c r="C33" i="2"/>
  <c r="C31" i="2"/>
  <c r="C29" i="2"/>
  <c r="C27" i="2"/>
  <c r="C25" i="2"/>
  <c r="C23" i="2"/>
  <c r="C21" i="2"/>
  <c r="C19" i="2"/>
  <c r="C17" i="2"/>
  <c r="C15" i="2"/>
  <c r="C13" i="2"/>
  <c r="C11" i="2"/>
  <c r="C9" i="2"/>
  <c r="C7" i="2"/>
  <c r="C5" i="2"/>
  <c r="M5" i="2" l="1"/>
  <c r="X5" i="2" s="1"/>
  <c r="N5" i="2"/>
  <c r="T5" i="2"/>
  <c r="I5" i="2"/>
  <c r="S5" i="2"/>
  <c r="R5" i="2"/>
  <c r="E5" i="2"/>
  <c r="G5" i="2"/>
  <c r="J5" i="2"/>
  <c r="L5" i="2"/>
  <c r="O5" i="2"/>
  <c r="Q5" i="2"/>
  <c r="D5" i="2"/>
  <c r="H5" i="2"/>
  <c r="F5" i="2"/>
  <c r="K5" i="2"/>
  <c r="P5" i="2"/>
  <c r="M7" i="2"/>
  <c r="X7" i="2" s="1"/>
  <c r="N7" i="2"/>
  <c r="T7" i="2"/>
  <c r="S7" i="2"/>
  <c r="P7" i="2"/>
  <c r="I7" i="2"/>
  <c r="R7" i="2"/>
  <c r="Q7" i="2"/>
  <c r="O7" i="2"/>
  <c r="E7" i="2"/>
  <c r="G7" i="2"/>
  <c r="J7" i="2"/>
  <c r="L7" i="2"/>
  <c r="D7" i="2"/>
  <c r="H7" i="2"/>
  <c r="F7" i="2"/>
  <c r="K7" i="2"/>
  <c r="M9" i="2"/>
  <c r="X9" i="2" s="1"/>
  <c r="I9" i="2"/>
  <c r="T9" i="2"/>
  <c r="N9" i="2"/>
  <c r="S9" i="2"/>
  <c r="R9" i="2"/>
  <c r="F9" i="2"/>
  <c r="H9" i="2"/>
  <c r="K9" i="2"/>
  <c r="P9" i="2"/>
  <c r="E9" i="2"/>
  <c r="G9" i="2"/>
  <c r="L9" i="2"/>
  <c r="Q9" i="2"/>
  <c r="D9" i="2"/>
  <c r="J9" i="2"/>
  <c r="O9" i="2"/>
  <c r="M11" i="2"/>
  <c r="X11" i="2" s="1"/>
  <c r="R11" i="2"/>
  <c r="I11" i="2"/>
  <c r="T11" i="2"/>
  <c r="Q11" i="2"/>
  <c r="S11" i="2"/>
  <c r="N11" i="2"/>
  <c r="P11" i="2"/>
  <c r="O11" i="2"/>
  <c r="D11" i="2"/>
  <c r="F11" i="2"/>
  <c r="H11" i="2"/>
  <c r="K11" i="2"/>
  <c r="E11" i="2"/>
  <c r="J11" i="2"/>
  <c r="G11" i="2"/>
  <c r="L11" i="2"/>
  <c r="M13" i="2"/>
  <c r="X13" i="2" s="1"/>
  <c r="N13" i="2"/>
  <c r="R13" i="2"/>
  <c r="T13" i="2"/>
  <c r="P13" i="2"/>
  <c r="O13" i="2"/>
  <c r="I13" i="2"/>
  <c r="Q13" i="2"/>
  <c r="S13" i="2"/>
  <c r="E13" i="2"/>
  <c r="G13" i="2"/>
  <c r="J13" i="2"/>
  <c r="L13" i="2"/>
  <c r="D13" i="2"/>
  <c r="H13" i="2"/>
  <c r="F13" i="2"/>
  <c r="K13" i="2"/>
  <c r="M15" i="2"/>
  <c r="X15" i="2" s="1"/>
  <c r="N15" i="2"/>
  <c r="I15" i="2"/>
  <c r="R15" i="2"/>
  <c r="T15" i="2"/>
  <c r="S15" i="2"/>
  <c r="E15" i="2"/>
  <c r="G15" i="2"/>
  <c r="J15" i="2"/>
  <c r="L15" i="2"/>
  <c r="O15" i="2"/>
  <c r="Q15" i="2"/>
  <c r="F15" i="2"/>
  <c r="K15" i="2"/>
  <c r="P15" i="2"/>
  <c r="D15" i="2"/>
  <c r="H15" i="2"/>
  <c r="M17" i="2"/>
  <c r="X17" i="2" s="1"/>
  <c r="N17" i="2"/>
  <c r="Q17" i="2"/>
  <c r="P17" i="2"/>
  <c r="I17" i="2"/>
  <c r="T17" i="2"/>
  <c r="S17" i="2"/>
  <c r="R17" i="2"/>
  <c r="E17" i="2"/>
  <c r="F17" i="2"/>
  <c r="H17" i="2"/>
  <c r="K17" i="2"/>
  <c r="D17" i="2"/>
  <c r="J17" i="2"/>
  <c r="G17" i="2"/>
  <c r="L17" i="2"/>
  <c r="O17" i="2"/>
  <c r="M19" i="2"/>
  <c r="X19" i="2" s="1"/>
  <c r="T19" i="2"/>
  <c r="I19" i="2"/>
  <c r="N19" i="2"/>
  <c r="S19" i="2"/>
  <c r="R19" i="2"/>
  <c r="E19" i="2"/>
  <c r="G19" i="2"/>
  <c r="J19" i="2"/>
  <c r="L19" i="2"/>
  <c r="O19" i="2"/>
  <c r="Q19" i="2"/>
  <c r="D19" i="2"/>
  <c r="H19" i="2"/>
  <c r="F19" i="2"/>
  <c r="K19" i="2"/>
  <c r="P19" i="2"/>
  <c r="M21" i="2"/>
  <c r="X21" i="2" s="1"/>
  <c r="Q21" i="2"/>
  <c r="S21" i="2"/>
  <c r="T21" i="2"/>
  <c r="I21" i="2"/>
  <c r="N21" i="2"/>
  <c r="R21" i="2"/>
  <c r="E21" i="2"/>
  <c r="F21" i="2"/>
  <c r="H21" i="2"/>
  <c r="K21" i="2"/>
  <c r="D21" i="2"/>
  <c r="J21" i="2"/>
  <c r="G21" i="2"/>
  <c r="L21" i="2"/>
  <c r="O21" i="2"/>
  <c r="P21" i="2"/>
  <c r="M23" i="2"/>
  <c r="X23" i="2" s="1"/>
  <c r="Q23" i="2"/>
  <c r="S23" i="2"/>
  <c r="I23" i="2"/>
  <c r="T23" i="2"/>
  <c r="N23" i="2"/>
  <c r="R23" i="2"/>
  <c r="E23" i="2"/>
  <c r="F23" i="2"/>
  <c r="H23" i="2"/>
  <c r="K23" i="2"/>
  <c r="D23" i="2"/>
  <c r="J23" i="2"/>
  <c r="G23" i="2"/>
  <c r="L23" i="2"/>
  <c r="O23" i="2"/>
  <c r="P23" i="2"/>
  <c r="M25" i="2"/>
  <c r="X25" i="2" s="1"/>
  <c r="I25" i="2"/>
  <c r="S25" i="2"/>
  <c r="N25" i="2"/>
  <c r="R25" i="2"/>
  <c r="T25" i="2"/>
  <c r="E25" i="2"/>
  <c r="G25" i="2"/>
  <c r="J25" i="2"/>
  <c r="L25" i="2"/>
  <c r="O25" i="2"/>
  <c r="Q25" i="2"/>
  <c r="D25" i="2"/>
  <c r="H25" i="2"/>
  <c r="F25" i="2"/>
  <c r="K25" i="2"/>
  <c r="P25" i="2"/>
  <c r="M27" i="2"/>
  <c r="X27" i="2" s="1"/>
  <c r="I27" i="2"/>
  <c r="T27" i="2"/>
  <c r="N27" i="2"/>
  <c r="R27" i="2"/>
  <c r="S27" i="2"/>
  <c r="E27" i="2"/>
  <c r="G27" i="2"/>
  <c r="J27" i="2"/>
  <c r="L27" i="2"/>
  <c r="O27" i="2"/>
  <c r="Q27" i="2"/>
  <c r="D27" i="2"/>
  <c r="H27" i="2"/>
  <c r="F27" i="2"/>
  <c r="K27" i="2"/>
  <c r="P27" i="2"/>
  <c r="M29" i="2"/>
  <c r="X29" i="2" s="1"/>
  <c r="Q29" i="2"/>
  <c r="S29" i="2"/>
  <c r="T29" i="2"/>
  <c r="I29" i="2"/>
  <c r="N29" i="2"/>
  <c r="R29" i="2"/>
  <c r="E29" i="2"/>
  <c r="F29" i="2"/>
  <c r="H29" i="2"/>
  <c r="K29" i="2"/>
  <c r="D29" i="2"/>
  <c r="J29" i="2"/>
  <c r="G29" i="2"/>
  <c r="L29" i="2"/>
  <c r="P29" i="2"/>
  <c r="O29" i="2"/>
  <c r="M31" i="2"/>
  <c r="X31" i="2" s="1"/>
  <c r="I31" i="2"/>
  <c r="N31" i="2"/>
  <c r="R31" i="2"/>
  <c r="T31" i="2"/>
  <c r="S31" i="2"/>
  <c r="Q31" i="2"/>
  <c r="D31" i="2"/>
  <c r="G31" i="2"/>
  <c r="J31" i="2"/>
  <c r="L31" i="2"/>
  <c r="H31" i="2"/>
  <c r="E31" i="2"/>
  <c r="F31" i="2"/>
  <c r="K31" i="2"/>
  <c r="O31" i="2"/>
  <c r="P31" i="2"/>
  <c r="M33" i="2"/>
  <c r="X33" i="2" s="1"/>
  <c r="E33" i="2"/>
  <c r="G33" i="2"/>
  <c r="I33" i="2"/>
  <c r="K33" i="2"/>
  <c r="O33" i="2"/>
  <c r="Q33" i="2"/>
  <c r="S33" i="2"/>
  <c r="F33" i="2"/>
  <c r="J33" i="2"/>
  <c r="N33" i="2"/>
  <c r="R33" i="2"/>
  <c r="D33" i="2"/>
  <c r="H33" i="2"/>
  <c r="L33" i="2"/>
  <c r="P33" i="2"/>
  <c r="T33" i="2"/>
  <c r="M32" i="2"/>
  <c r="X32" i="2" s="1"/>
  <c r="D32" i="2"/>
  <c r="F32" i="2"/>
  <c r="H32" i="2"/>
  <c r="J32" i="2"/>
  <c r="L32" i="2"/>
  <c r="N32" i="2"/>
  <c r="P32" i="2"/>
  <c r="R32" i="2"/>
  <c r="T32" i="2"/>
  <c r="G32" i="2"/>
  <c r="K32" i="2"/>
  <c r="O32" i="2"/>
  <c r="S32" i="2"/>
  <c r="E32" i="2"/>
  <c r="I32" i="2"/>
  <c r="Q32" i="2"/>
  <c r="M28" i="2"/>
  <c r="X28" i="2" s="1"/>
  <c r="S28" i="2"/>
  <c r="R28" i="2"/>
  <c r="Q28" i="2"/>
  <c r="N28" i="2"/>
  <c r="T28" i="2"/>
  <c r="I28" i="2"/>
  <c r="F28" i="2"/>
  <c r="H28" i="2"/>
  <c r="K28" i="2"/>
  <c r="D28" i="2"/>
  <c r="J28" i="2"/>
  <c r="E28" i="2"/>
  <c r="G28" i="2"/>
  <c r="L28" i="2"/>
  <c r="O28" i="2"/>
  <c r="P28" i="2"/>
  <c r="M24" i="2"/>
  <c r="X24" i="2" s="1"/>
  <c r="Q24" i="2"/>
  <c r="R24" i="2"/>
  <c r="S24" i="2"/>
  <c r="N24" i="2"/>
  <c r="T24" i="2"/>
  <c r="I24" i="2"/>
  <c r="E24" i="2"/>
  <c r="F24" i="2"/>
  <c r="H24" i="2"/>
  <c r="K24" i="2"/>
  <c r="D24" i="2"/>
  <c r="J24" i="2"/>
  <c r="G24" i="2"/>
  <c r="L24" i="2"/>
  <c r="O24" i="2"/>
  <c r="P24" i="2"/>
  <c r="M20" i="2"/>
  <c r="X20" i="2" s="1"/>
  <c r="T20" i="2"/>
  <c r="I20" i="2"/>
  <c r="S20" i="2"/>
  <c r="R20" i="2"/>
  <c r="N20" i="2"/>
  <c r="E20" i="2"/>
  <c r="G20" i="2"/>
  <c r="J20" i="2"/>
  <c r="L20" i="2"/>
  <c r="O20" i="2"/>
  <c r="Q20" i="2"/>
  <c r="D20" i="2"/>
  <c r="H20" i="2"/>
  <c r="F20" i="2"/>
  <c r="K20" i="2"/>
  <c r="P20" i="2"/>
  <c r="M16" i="2"/>
  <c r="X16" i="2" s="1"/>
  <c r="I16" i="2"/>
  <c r="R16" i="2"/>
  <c r="O16" i="2"/>
  <c r="T16" i="2"/>
  <c r="P16" i="2"/>
  <c r="N16" i="2"/>
  <c r="S16" i="2"/>
  <c r="E16" i="2"/>
  <c r="G16" i="2"/>
  <c r="J16" i="2"/>
  <c r="L16" i="2"/>
  <c r="Q16" i="2"/>
  <c r="F16" i="2"/>
  <c r="K16" i="2"/>
  <c r="D16" i="2"/>
  <c r="H16" i="2"/>
  <c r="M12" i="2"/>
  <c r="X12" i="2" s="1"/>
  <c r="I12" i="2"/>
  <c r="T12" i="2"/>
  <c r="N12" i="2"/>
  <c r="S12" i="2"/>
  <c r="R12" i="2"/>
  <c r="E12" i="2"/>
  <c r="G12" i="2"/>
  <c r="J12" i="2"/>
  <c r="L12" i="2"/>
  <c r="O12" i="2"/>
  <c r="Q12" i="2"/>
  <c r="D12" i="2"/>
  <c r="H12" i="2"/>
  <c r="F12" i="2"/>
  <c r="K12" i="2"/>
  <c r="P12" i="2"/>
  <c r="M8" i="2"/>
  <c r="X8" i="2" s="1"/>
  <c r="Q8" i="2"/>
  <c r="R8" i="2"/>
  <c r="S8" i="2"/>
  <c r="P8" i="2"/>
  <c r="N8" i="2"/>
  <c r="T8" i="2"/>
  <c r="O8" i="2"/>
  <c r="I8" i="2"/>
  <c r="D8" i="2"/>
  <c r="F8" i="2"/>
  <c r="H8" i="2"/>
  <c r="K8" i="2"/>
  <c r="G8" i="2"/>
  <c r="L8" i="2"/>
  <c r="E8" i="2"/>
  <c r="J8" i="2"/>
  <c r="M30" i="2"/>
  <c r="X30" i="2" s="1"/>
  <c r="I30" i="2"/>
  <c r="N30" i="2"/>
  <c r="R30" i="2"/>
  <c r="T30" i="2"/>
  <c r="D30" i="2"/>
  <c r="F30" i="2"/>
  <c r="H30" i="2"/>
  <c r="K30" i="2"/>
  <c r="E30" i="2"/>
  <c r="J30" i="2"/>
  <c r="Q30" i="2"/>
  <c r="G30" i="2"/>
  <c r="L30" i="2"/>
  <c r="S30" i="2"/>
  <c r="O30" i="2"/>
  <c r="P30" i="2"/>
  <c r="M26" i="2"/>
  <c r="X26" i="2" s="1"/>
  <c r="I26" i="2"/>
  <c r="N26" i="2"/>
  <c r="T26" i="2"/>
  <c r="R26" i="2"/>
  <c r="E26" i="2"/>
  <c r="G26" i="2"/>
  <c r="J26" i="2"/>
  <c r="L26" i="2"/>
  <c r="O26" i="2"/>
  <c r="Q26" i="2"/>
  <c r="D26" i="2"/>
  <c r="H26" i="2"/>
  <c r="F26" i="2"/>
  <c r="K26" i="2"/>
  <c r="P26" i="2"/>
  <c r="S26" i="2"/>
  <c r="M22" i="2"/>
  <c r="X22" i="2" s="1"/>
  <c r="I22" i="2"/>
  <c r="R22" i="2"/>
  <c r="N22" i="2"/>
  <c r="T22" i="2"/>
  <c r="Q22" i="2"/>
  <c r="F22" i="2"/>
  <c r="H22" i="2"/>
  <c r="K22" i="2"/>
  <c r="E22" i="2"/>
  <c r="D22" i="2"/>
  <c r="J22" i="2"/>
  <c r="G22" i="2"/>
  <c r="L22" i="2"/>
  <c r="S22" i="2"/>
  <c r="P22" i="2"/>
  <c r="O22" i="2"/>
  <c r="M18" i="2"/>
  <c r="X18" i="2" s="1"/>
  <c r="I18" i="2"/>
  <c r="R18" i="2"/>
  <c r="N18" i="2"/>
  <c r="S18" i="2"/>
  <c r="O18" i="2"/>
  <c r="F18" i="2"/>
  <c r="H18" i="2"/>
  <c r="K18" i="2"/>
  <c r="E18" i="2"/>
  <c r="D18" i="2"/>
  <c r="J18" i="2"/>
  <c r="G18" i="2"/>
  <c r="L18" i="2"/>
  <c r="T18" i="2"/>
  <c r="P18" i="2"/>
  <c r="Q18" i="2"/>
  <c r="M14" i="2"/>
  <c r="X14" i="2" s="1"/>
  <c r="Q14" i="2"/>
  <c r="O14" i="2"/>
  <c r="N14" i="2"/>
  <c r="S14" i="2"/>
  <c r="R14" i="2"/>
  <c r="P14" i="2"/>
  <c r="I14" i="2"/>
  <c r="T14" i="2"/>
  <c r="D14" i="2"/>
  <c r="F14" i="2"/>
  <c r="H14" i="2"/>
  <c r="K14" i="2"/>
  <c r="G14" i="2"/>
  <c r="L14" i="2"/>
  <c r="E14" i="2"/>
  <c r="J14" i="2"/>
  <c r="M10" i="2"/>
  <c r="X10" i="2" s="1"/>
  <c r="O10" i="2"/>
  <c r="P10" i="2"/>
  <c r="N10" i="2"/>
  <c r="S10" i="2"/>
  <c r="R10" i="2"/>
  <c r="I10" i="2"/>
  <c r="D10" i="2"/>
  <c r="F10" i="2"/>
  <c r="H10" i="2"/>
  <c r="K10" i="2"/>
  <c r="G10" i="2"/>
  <c r="L10" i="2"/>
  <c r="E10" i="2"/>
  <c r="J10" i="2"/>
  <c r="Q10" i="2"/>
  <c r="T10" i="2"/>
  <c r="M6" i="2"/>
  <c r="X6" i="2" s="1"/>
  <c r="I6" i="2"/>
  <c r="R6" i="2"/>
  <c r="N6" i="2"/>
  <c r="S6" i="2"/>
  <c r="T6" i="2"/>
  <c r="E6" i="2"/>
  <c r="G6" i="2"/>
  <c r="J6" i="2"/>
  <c r="L6" i="2"/>
  <c r="O6" i="2"/>
  <c r="Q6" i="2"/>
  <c r="D6" i="2"/>
  <c r="H6" i="2"/>
  <c r="F6" i="2"/>
  <c r="K6" i="2"/>
  <c r="P6" i="2"/>
  <c r="M4" i="2"/>
  <c r="E4" i="2"/>
  <c r="T4" i="2"/>
  <c r="I4" i="2"/>
  <c r="N4" i="2"/>
  <c r="R4" i="2"/>
  <c r="S4" i="2"/>
  <c r="F4" i="2"/>
  <c r="H4" i="2"/>
  <c r="K4" i="2"/>
  <c r="P4" i="2"/>
  <c r="D4" i="2"/>
  <c r="J4" i="2"/>
  <c r="O4" i="2"/>
  <c r="G4" i="2"/>
  <c r="L4" i="2"/>
  <c r="Q4" i="2"/>
  <c r="P35" i="2" l="1"/>
  <c r="F14" i="3" s="1"/>
  <c r="E14" i="3" s="1"/>
  <c r="T36" i="2"/>
  <c r="F9" i="3" s="1"/>
  <c r="Q35" i="2"/>
  <c r="F15" i="3" s="1"/>
  <c r="L36" i="2"/>
  <c r="F35" i="2"/>
  <c r="K36" i="2"/>
  <c r="S36" i="2"/>
  <c r="F8" i="3" s="1"/>
  <c r="Z21" i="2" s="1"/>
  <c r="O35" i="2"/>
  <c r="F13" i="3" s="1"/>
  <c r="E13" i="3" s="1"/>
  <c r="R36" i="2"/>
  <c r="F7" i="3" s="1"/>
  <c r="E7" i="3" s="1"/>
  <c r="E35" i="2"/>
  <c r="J36" i="2"/>
  <c r="N35" i="2"/>
  <c r="I35" i="2"/>
  <c r="Q40" i="2"/>
  <c r="D31" i="3" s="1"/>
  <c r="F31" i="3" s="1"/>
  <c r="Q38" i="2"/>
  <c r="D29" i="3" s="1"/>
  <c r="F29" i="3" s="1"/>
  <c r="Q41" i="2"/>
  <c r="D32" i="3" s="1"/>
  <c r="F32" i="3" s="1"/>
  <c r="Q42" i="2"/>
  <c r="D33" i="3" s="1"/>
  <c r="F33" i="3" s="1"/>
  <c r="Q43" i="2"/>
  <c r="D34" i="3" s="1"/>
  <c r="F34" i="3" s="1"/>
  <c r="Q39" i="2"/>
  <c r="D30" i="3" s="1"/>
  <c r="F30" i="3" s="1"/>
  <c r="Q44" i="2"/>
  <c r="D35" i="3" s="1"/>
  <c r="F35" i="3" s="1"/>
  <c r="E9" i="3"/>
  <c r="Z22" i="2"/>
  <c r="X4" i="2"/>
  <c r="X36" i="2" s="1"/>
  <c r="M36" i="2"/>
  <c r="E8" i="3" l="1"/>
  <c r="Z20" i="2"/>
  <c r="F6" i="3"/>
  <c r="Z19" i="2" l="1"/>
  <c r="F10" i="3"/>
  <c r="E10" i="3" s="1"/>
  <c r="E6" i="3"/>
</calcChain>
</file>

<file path=xl/sharedStrings.xml><?xml version="1.0" encoding="utf-8"?>
<sst xmlns="http://schemas.openxmlformats.org/spreadsheetml/2006/main" count="158" uniqueCount="142">
  <si>
    <t>Date</t>
  </si>
  <si>
    <t>Day</t>
  </si>
  <si>
    <t>RoomsSold</t>
  </si>
  <si>
    <t>RoomsAvailable</t>
  </si>
  <si>
    <t>RoomsPostedTaxable</t>
  </si>
  <si>
    <t>RoomsPostedNontaxable</t>
  </si>
  <si>
    <t>RevenueRoomsTaxable</t>
  </si>
  <si>
    <t>RevenueRoomsNonTaxable</t>
  </si>
  <si>
    <t>RevenueRoomsAdjustment</t>
  </si>
  <si>
    <t>RevenueRoomsTotal</t>
  </si>
  <si>
    <t>RevenueFoodBeverage</t>
  </si>
  <si>
    <t>RevenueTelephone</t>
  </si>
  <si>
    <t>RevenueOther</t>
  </si>
  <si>
    <t>OccupancyRate</t>
  </si>
  <si>
    <t>ADR</t>
  </si>
  <si>
    <t>RateAveragePosting</t>
  </si>
  <si>
    <t>RoomsPostedTotal</t>
  </si>
  <si>
    <t>Month</t>
  </si>
  <si>
    <t>RevPAR</t>
  </si>
  <si>
    <t>Year</t>
  </si>
  <si>
    <t>Average</t>
  </si>
  <si>
    <t>Total</t>
  </si>
  <si>
    <t>February</t>
  </si>
  <si>
    <t>Rooms</t>
  </si>
  <si>
    <t>Food &amp; Beverage</t>
  </si>
  <si>
    <t>Telephone</t>
  </si>
  <si>
    <t>Other</t>
  </si>
  <si>
    <t>Year-to-Date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</si>
  <si>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</si>
  <si>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</si>
  <si>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</si>
  <si>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</si>
  <si>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</si>
  <si>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</si>
  <si>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</si>
  <si>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</si>
  <si>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</si>
  <si>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</si>
  <si>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</si>
  <si>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UEsFBgAAAAAAAAAAAAAAAAAAAAAAAA%3d%3d</t>
  </si>
  <si>
    <t>$</t>
  </si>
  <si>
    <t>█</t>
  </si>
  <si>
    <t xml:space="preserve">  Rooms</t>
  </si>
  <si>
    <t xml:space="preserve">  Food &amp; Beverage</t>
  </si>
  <si>
    <t xml:space="preserve">  Telephone</t>
  </si>
  <si>
    <t xml:space="preserve">  Other</t>
  </si>
  <si>
    <t xml:space="preserve">  Total</t>
  </si>
  <si>
    <t xml:space="preserve">  Average Ratios</t>
  </si>
  <si>
    <t xml:space="preserve">  ADR</t>
  </si>
  <si>
    <t xml:space="preserve">  RevPAR</t>
  </si>
  <si>
    <t xml:space="preserve">  Occupancy Rate</t>
  </si>
  <si>
    <t xml:space="preserve">  Revenues</t>
  </si>
  <si>
    <t xml:space="preserve">  Average Daily Occupancy</t>
  </si>
  <si>
    <t xml:space="preserve">  Monday</t>
  </si>
  <si>
    <t xml:space="preserve">  Tuesday</t>
  </si>
  <si>
    <t xml:space="preserve">  Wednesday</t>
  </si>
  <si>
    <t xml:space="preserve">  Thursday</t>
  </si>
  <si>
    <t xml:space="preserve">  Friday</t>
  </si>
  <si>
    <t xml:space="preserve">  Saturday</t>
  </si>
  <si>
    <t xml:space="preserve">  Sunday</t>
  </si>
  <si>
    <t xml:space="preserve">  Month</t>
  </si>
  <si>
    <t xml:space="preserve"> %3c%3fxml+version%3d%221.0%22+encoding%3d%22utf-16%22%3f%3e%0d%0a%3cWizardSettings+xmlns%3axsi%3d%22http%3a%2f%2fwww.w3.org%2f2001%2fXMLSchema-instance%22+xmlns%3axsd%3d%22http%3a%2f%2fwww.w3.org%2f2001%2fXMLSchema%22%3e%0d%0a++%3cCss%3e%0a.Class1248%7bfont-family%3a+Calibri%3b+font-size%3a11pt%3b+color%3aBlack%3btext-decoration%3anone%3bborder%3a+1px++None++Black+%3bbackground-color%3aWhite%3b+text-align%3aleft%3bvertical-align%3abottom%3b%7d%0a.Class1249%7bfont-family%3a+Calibri%3b+font-size%3a11pt%3b+color%3aBlack%3btext-decoration%3anone%3bborder-bottom-style%3a+Solid+%3bborder-top-width%3a+1px+%3bborder-left-width%3a+1px+%3bborder-right-width%3a+1px+%3bborder-bottom-width%3a+2px+%3bborder-color%3a+Black+%3bbackground-color%3aWhite%3b+text-align%3aleft%3bvertical-align%3amiddle%3b%7d%0a.Class1250%7bfont-family%3a+Times+New+Roman%3b+font-size%3a11pt%3b+color%3aBlack%3btext-decoration%3anone%3bborder-bottom-style%3a+Solid+%3bborder-top-width%3a+1px+%3bborder-left-width%3a+1px+%3bborder-right-width%3a+1px+%3bborder-bottom-width%3a+2px+%3bborder-color%3a+Black+%3bbackground-color%3aWhite%3b+text-align%3aleft%3bvertical-align%3amiddle%3b%7d%0a.Class1251%7bfont-family%3a+Calibri%3b+font-size%3a11pt%3b+color%3aBlack%3btext-decoration%3anone%3bborder-bottom-style%3a+Solid+%3bborder-top-width%3a+1px+%3bborder-left-width%3a+1px+%3bborder-right-width%3a+1px+%3bborder-bottom-width%3a+2px+%3bborder-color%3a+Black+%3bbackground-color%3aWhite%3b+text-align%3aleft%3bvertical-align%3abottom%3b%7d%0a.Class1252%7bfont-family%3a+Calibri%3b+font-size%3a11pt%3b+color%3aBlack%3btext-decoration%3anone%3bborder-right-style%3a+Solid+%3bborder-top-width%3a+1px+%3bborder-left-width%3a+1px+%3bborder-right-width%3a+2px+%3bborder-bottom-width%3a+1px+%3bborder-color%3a+Black+%3bbackground-color%3aWhite%3b+text-align%3aleft%3bvertical-align%3abottom%3b%7d%0a.Class1253%7bfont-family%3a+Arial%3b+font-size%3a11pt%3b+color%3aBlack%3btext-decoration%3anone%3bborder-top-style%3a+Solid+%3bborder-left-style%3a+Solid+%3bborder-top-width%3a+2px+%3bborder-left-width%3a+2px+%3bborder-right-width%3a+1px+%3bborder-bottom-width%3a+1px+%3bborder-color%3a+Black+%3bbackground-color%3aWhite%3b+text-align%3aleft%3bvertical-align%3amiddle%3b%7d%0a.Class1254%7bfont-family%3a+Arial%3b+font-size%3a11pt%3b+color%3aBlack%3btext-decoration%3anone%3bborder-top-style%3a+Solid+%3bborder-bottom-style%3a+Solid+%3bborder-top-width%3a+2px+%3bborder-left-width%3a+1px+%3bborder-right-width%3a+1px+%3bborder-bottom-width%3a+2px+%3bborder-color%3a+Black+%3bbackground-color%3aWhite%3b+text-align%3aleft%3bvertical-align%3amiddle%3b%7d%0a.Class1255%7bfont-family%3a+Arial%3b+font-size%3a11pt%3b+color%3aBlack%3btext-decoration%3anone%3bborder-top-style%3a+Solid+%3bborder-top-width%3a+2px+%3bborder-left-width%3a+1px+%3bborder-right-width%3a+1px+%3bborder-bottom-width%3a+1px+%3bborder-color%3a+Black+%3bbackground-color%3aWhite%3b+text-align%3aleft%3bvertical-align%3amiddle%3b%7d%0a.Class1256%7bfont-family%3a+Arial%3b+font-size%3a11pt%3b+color%3aBlack%3btext-decoration%3anone%3bborder-top-style%3a+Solid+%3bborder-top-width%3a+2px+%3bborder-left-width%3a+1px+%3bborder-right-width%3a+1px+%3bborder-bottom-width%3a+1px+%3bborder-color%3a+Black+%3bbackground-color%3aWhite%3b+text-align%3aleft%3bvertical-align%3abottom%3b%7d%0a.Class1257%7bfont-family%3a+Arial%3b+font-size%3a11pt%3b+color%3aBlack%3btext-decoration%3anone%3bborder-top-style%3a+Solid+%3bborder-right-style%3a+Solid+%3bborder-top-width%3a+2px+%3bborder-left-width%3a+1px+%3bborder-right-width%3a+2px+%3bborder-bottom-width%3a+1px+%3bborder-color%3a+Black+%3bbackground-color%3aWhite%3b+text-align%3aleft%3bvertical-align%3abottom%3b%7d%0a.Class1258%7bfont-family%3a+Calibri%3b+font-size%3a11pt%3b+color%3aBlack%3btext-decoration%3anone%3bborder-left-style%3a+Solid+%3bborder-top-width%3a+1px+%3bborder-left-width%3a+2px+%3bborder-right-width%3a+1px+%3bborder-bottom-width%3a+1px+%3bborder-color%3a+Black+%3bbackground-color%3aWhite%3b+text-align%3aleft%3bvertical-align%3abottom%3b%7d%0a.Class1259%7bfont-family%3a+Arial%3b+font-size%3a11pt%3b+color%3aBlack%3btext-decoration%3anone%3bborder-left-style%3a+Solid+%3bborder-right-style%3a+Solid+%3bborder-top-width%3a+1px+%3bborder-left-width%3a+2px+%3bborder-right-width%3a+2px+%3bborder-bottom-width%3a+1px+%3bborder-color%3a+Black+%3bbackground-color%3aWhite%3b+text-align%3aleft%3bvertical-align%3amiddle%3b%7d%0a.Class1260%7bfont-family%3a+Arial%3b+font-size%3a14pt%3b+color%3aBlack%3bfont-weight%3a+bold%3btext-decoration%3anone%3bborder-style%3a+Solid+%3bborder-top-width%3a+2px+%3bborder-left-width%3a+2px+%3bborder-right-width%3a+1px+%3bborder-bottom-width%3a+2px+%3bborder-color%3a+Black+%3bbackground-color%3a%23EAF1DD%3b+text-align%3acenter%3bvertical-align%3amiddle%3b%7d%0a.Class1261%7bfont-family%3a+Arial%3b+font-size%3a14pt%3b+color%3aBlack%3btext-decoration%3anone%3bborder-style%3a+Solid+%3bborder-top-width%3a+2px+%3bborder-left-width%3a+1px+%3bborder-right-width%3a+1px+%3bborder-bottom-width%3a+2px+%3bborder-color%3a+Black+%3bbackground-color%3aWhite%3b+text-align%3acenter%3bvertical-align%3amiddle%3b%7d%0a.Class1262%7bfont-family%3a+Arial%3b+font-size%3a14pt%3b+color%3aBlack%3btext-decoration%3anone%3bborder-left-style%3a+Solid+%3bborder-top-width%3a+1px+%3bborder-left-width%3a+2px+%3bborder-right-width%3a+1px+%3bborder-bottom-width%3a+1px+%3bborder-color%3a+Black+%3bbackground-color%3a%23FBFAF7%3b+text-align%3acenter%3bvertical-align%3amiddle%3b%7d%0a.Class1263%7bfont-family%3a+Arial%3b+font-size%3a11pt%3b+color%3aBlack%3btext-decoration%3anone%3bborder%3a+1px++None++Black+%3bbackground-color%3aWhite%3b+text-align%3aleft%3bvertical-align%3amiddle%3b%7d%0a.Class1264%7bfont-family%3a+Arial%3b+font-size%3a11pt%3b+color%3aBlack%3btext-decoration%3anone%3bborder%3a+1px++None++Black+%3bbackground-color%3aWhite%3b+text-align%3aleft%3bvertical-align%3abottom%3b%7d%0a.Class1265%7bfont-family%3a+Arial%3b+font-size%3a11pt%3b+color%3aBlack%3btext-decoration%3anone%3bborder-right-style%3a+Solid+%3bborder-top-width%3a+1px+%3bborder-left-width%3a+1px+%3bborder-right-width%3a+2px+%3bborder-bottom-width%3a+1px+%3bborder-color%3a+Black+%3bbackground-color%3aWhite%3b+text-align%3aleft%3bvertical-align%3abottom%3b%7d%0a.Class1266%7bfont-family%3a+Arial%3b+font-size%3a11pt%3b+color%3aBlack%3btext-decoration%3anone%3bborder-left-style%3a+Solid+%3bborder-top-width%3a+1px+%3bborder-left-width%3a+2px+%3bborder-right-width%3a+1px+%3bborder-bottom-width%3a+1px+%3bborder-color%3a+Black+%3bbackground-color%3aWhite%3b+text-align%3aleft%3bvertical-align%3amiddle%3b%7d%0a.Class1267%7bfont-family%3a+Arial%3b+font-size%3a11pt%3b+color%3aBlack%3btext-decoration%3anone%3bborder-bottom-style%3a+Solid+%3bborder-top-width%3a+1px+%3bborder-left-width%3a+1px+%3bborder-right-width%3a+1px+%3bborder-bottom-width%3a+2px+%3bborder-color%3a+Black+%3bbackground-color%3aWhite%3b+text-align%3aleft%3bvertical-align%3amiddle%3b%7d%0a.Class1268%7bfont-family%3a+Arial%3b+font-size%3a12pt%3b+color%3aBlack%3bfont-weight%3a+bold%3btext-decoration%3anone%3bborder-top-style%3a+Solid+%3bborder-left-style%3a+Solid+%3bborder-bottom-style%3a+Solid+%3bborder-top-width%3a+2px+%3bborder-left-width%3a+2px+%3bborder-right-width%3a+1px+%3bborder-bottom-width%3a+1px+%3bborder-color%3a+Black+%3bbackground-color%3a%23EAF1DD%3b+text-align%3aleft%3bvertical-align%3amiddle%3b%7d%0a.Class1269%7bfont-family%3a+Arial%3b+font-size%3a12pt%3b+color%3aBlack%3bfont-weight%3a+bold%3btext-decoration%3anone%3bborder-top-style%3a+Solid+%3bborder-left-style%3a+Solid+%3bborder-bottom-style%3a+Solid+%3bborder-top-width%3a+2px+%3bborder-left-width%3a+1px+%3bborder-right-width%3a+1px+%3bborder-bottom-width%3a+1px+%3bborder-color%3a+Black+%3bbackground-color%3a%23EAF1DD%3b+text-align%3aleft%3bvertical-align%3amiddle%3b%7d%0a.Class1270%7bfont-family%3a+Arial%3b+font-size%3a12pt%3b+color%3aBlack%3bfont-weight%3a+bold%3btext-decoration%3anone%3bborder-top-style%3a+Solid+%3bborder-bottom-style%3a+Solid+%3bborder-top-width%3a+2px+%3bborder-left-width%3a+1px+%3bborder-right-width%3a+1px+%3bborder-bottom-width%3a+1px+%3bborder-color%3a+Black+%3bbackground-color%3a%23EAF1DD%3b+text-align%3aright%3bvertical-align%3amiddle%3b%7d%0a.Class1271%7bfont-family%3a+Arial%3b+font-size%3a12pt%3b+color%3aBlack%3bfont-weight%3a+bold%3btext-decoration%3anone%3bborder-top-style%3a+Solid+%3bborder-right-style%3a+Solid+%3bborder-bottom-style%3a+Solid+%3bborder-top-width%3a+2px+%3bborder-left-width%3a+1px+%3bborder-right-width%3a+1px+%3bborder-bottom-width%3a+1px+%3bborder-color%3a+Black+%3bbackground-color%3a%23EAF1DD%3b+text-align%3aleft%3bvertical-align%3amiddle%3b%7d%0a.Class1272%7bfont-family%3a+Arial%3b+font-size%3a11pt%3b+color%3aBlack%3btext-decoration%3anone%3bborder-top-style%3a+Solid+%3bborder-right-style%3a+Solid+%3bborder-bottom-style%3a+Solid+%3bborder-top-width%3a+2px+%3bborder-left-width%3a+1px+%3bborder-right-width%3a+2px+%3bborder-bottom-width%3a+1px+%3bborder-color%3a+Black+%3bbackground-color%3a%23EAF1DD%3b+text-align%3aleft%3bvertical-align%3amiddle%3b%7d%0a.Class1273%7bfont-family%3a+Arial%3b+font-size%3a11pt%3b+color%3aBlack%3btext-decoration%3anone%3bborder-top-style%3a+Solid+%3bborder-left-style%3a+Solid+%3bborder-top-width%3a+1px+%3bborder-left-width%3a+2px+%3bborder-right-width%3a+1px+%3bborder-bottom-width%3a+1px+%3bborder-color%3a+Black+%3bbackground-color%3a%23FAFBF7%3b+text-align%3aleft%3bvertical-align%3amiddle%3b%7d%0a.Class1274%7bfont-family%3a+Arial%3b+font-size%3a11pt%3b+color%3aBlack%3btext-decoration%3anone%3bborder-top-style%3a+Solid+%3bborder-left-style%3a+Solid+%3bborder-width%3a+1px+%3bborder-color%3a+Black+%3bbackground-color%3a%23FAFBF7%3b+text-align%3acenter%3bvertical-align%3amiddle%3b%7d%0a.Class1275%7bfont-family%3a+Arial%3b+font-size%3a11pt%3b+color%3aBlack%3btext-decoration%3anone%3bborder-top-style%3a+Solid+%3bborder-width%3a+1px+%3bborder-color%3a+Black+%3bbackground-color%3a%23FAFBF7%3b+text-align%3aright%3bvertical-align%3amiddle%3b%7d%0a.Class1276%7bfont-family%3a+Arial%3b+font-size%3a11pt%3b+color%3aBlack%3btext-decoration%3anone%3bborder-top-style%3a+Solid+%3bborder-right-style%3a+Solid+%3bborder-width%3a+1px+%3bborder-color%3a+Black+%3bbackground-color%3a%23FAFBF7%3b+text-align%3aright%3bvertical-align%3amiddle%3b%7d%0a.Class1277%7bfont-family%3a+Arial%3b+font-size%3a11pt%3b+color%3aBlack%3btext-decoration%3anone%3bborder-top-style%3a+Solid+%3bborder-right-style%3a+Solid+%3bborder-top-width%3a+1px+%3bborder-left-width%3a+1px+%3bborder-right-width%3a+2px+%3bborder-bottom-width%3a+1px+%3bborder-color%3a+Black+%3bbackground-color%3a%23FAFBF7%3b+text-align%3aleft%3bvertical-align%3amiddle%3b%7d%0a.Class1278%7bfont-family%3a+Arial%3b+font-size%3a11pt%3b+color%3aBlack%3btext-decoration%3anone%3bborder-left-style%3a+Solid+%3bborder-top-width%3a+1px+%3bborder-left-width%3a+2px+%3bborder-right-width%3a+1px+%3bborder-bottom-width%3a+1px+%3bborder-color%3a+Black+%3bbackground-color%3a%23FAFBF7%3b+text-align%3aleft%3bvertical-align%3amiddle%3b%7d%0a.Class1279%7bfont-family%3a+Arial%3b+font-size%3a11pt%3b+color%3aBlack%3btext-decoration%3anone%3bborder-left-style%3a+Solid+%3bborder-width%3a+1px+%3bborder-color%3a+Black+%3bbackground-color%3a%23FAFBF7%3b+text-align%3acenter%3bvertical-align%3amiddle%3b%7d%0a.Class1280%7bfont-family%3a+Arial%3b+font-size%3a11pt%3b+color%3aBlack%3btext-decoration%3anone%3bborder%3a+1px++None++Black+%3bbackground-color%3a%23FAFBF7%3b+text-align%3aright%3bvertical-align%3amiddle%3b%7d%0a.Class1281%7bfont-family%3a+Arial%3b+font-size%3a11pt%3b+color%3aBlack%3btext-decoration%3anone%3bborder-right-style%3a+Solid+%3bborder-width%3a+1px+%3bborder-color%3a+Black+%3bbackground-color%3a%23FAFBF7%3b+text-align%3aright%3bvertical-align%3amiddle%3b%7d%0a.Class1282%7bfont-family%3a+Arial%3b+font-size%3a11pt%3b+color%3aBlack%3btext-decoration%3anone%3bborder-right-style%3a+Solid+%3bborder-top-width%3a+1px+%3bborder-left-width%3a+1px+%3bborder-right-width%3a+2px+%3bborder-bottom-width%3a+1px+%3bborder-color%3a+Black+%3bbackground-color%3a%23FAFBF7%3b+text-align%3aleft%3bvertical-align%3amiddle%3b%7d%0a.Class1283%7bfont-family%3a+Arial%3b+font-size%3a11pt%3b+color%3aBlack%3btext-decoration%3anone%3bborder-left-style%3a+Solid+%3bborder-bottom-style%3a+Solid+%3bborder-top-width%3a+1px+%3bborder-left-width%3a+2px+%3bborder-right-width%3a+1px+%3bborder-bottom-width%3a+2px+%3bborder-color%3a+Black+%3bbackground-color%3a%23FAFBF7%3b+text-align%3aleft%3bvertical-align%3amiddle%3b%7d%0a.Class1284%7bfont-family%3a+Arial%3b+font-size%3a11pt%3b+color%3aBlack%3btext-decoration%3anone%3bborder-left-style%3a+Solid+%3bborder-bottom-style%3a+Solid+%3bborder-top-width%3a+1px+%3bborder-left-width%3a+1px+%3bborder-right-width%3a+1px+%3bborder-bottom-width%3a+2px+%3bborder-color%3a+Black+%3bbackground-color%3a%23FAFBF7%3b+text-align%3acenter%3bvertical-align%3amiddle%3b%7d%0a.Class1285%7bfont-family%3a+Arial%3b+font-size%3a11pt%3b+color%3aBlack%3btext-decoration%3anone%3bborder-bottom-style%3a+Solid+%3bborder-top-width%3a+1px+%3bborder-left-width%3a+1px+%3bborder-right-width%3a+1px+%3bborder-bottom-width%3a+2px+%3bborder-color%3a+Black+%3bbackground-color%3a%23FAFBF7%3b+text-align%3aright%3bvertical-align%3amiddle%3b%7d%0a.Class1286%7bfont-family%3a+Arial%3b+font-size%3a11pt%3b+color%3aBlack%3btext-decoration%3anone%3bborder-right-style%3a+Solid+%3bborder-bottom-style%3a+Solid+%3bborder-top-width%3a+1px+%3bborder-left-width%3a+1px+%3bborder-right-width%3a+1px+%3bborder-bottom-width%3a+2px+%3bborder-color%3a+Black+%3bbackground-color%3a%23FAFBF7%3b+text-align%3aright%3bvertical-align%3amiddle%3b%7d%0a.Class1287%7bfont-family%3a+Arial%3b+font-size%3a11pt%3b+color%3aBlack%3btext-decoration%3anone%3bborder-right-style%3a+Solid+%3bborder-bottom-style%3a+Solid+%3bborder-top-width%3a+1px+%3bborder-left-width%3a+1px+%3bborder-right-width%3a+2px+%3bborder-bottom-width%3a+2px+%3bborder-color%3a+Black+%3bbackground-color%3a%23FAFBF7%3b+text-align%3aleft%3bvertical-align%3amiddle%3b%7d%0a.Class1288%7bfont-family%3a+Arial%3b+font-size%3a11pt%3b+color%3aBlack%3btext-decoration%3anone%3bborder-top-style%3a+Solid+%3bborder-bottom-style%3a+Solid+%3bborder-top-width%3a+2px+%3bborder-left-width%3a+1px+%3bborder-right-width%3a+1px+%3bborder-bottom-width%3a+1px+%3bborder-color%3a+Black+%3bbackground-color%3a%23EAF1DD%3b+text-align%3aleft%3bvertical-align%3amiddle%3b%7d%0a.Class1289%7bfont-family%3a+Arial%3b+font-size%3a11pt%3b+color%3aBlack%3btext-decoration%3anone%3bborder-bottom-style%3a+Solid+%3bborder-top-width%3a+1px+%3bborder-left-width%3a+1px+%3bborder-right-width%3a+1px+%3bborder-bottom-width%3a+2px+%3bborder-color%3a+Black+%3bbackground-color%3aWhite%3b+text-align%3aleft%3bvertical-align%3abottom%3b%7d%0a.Class1290%7bfont-family%3a+Arial%3b+font-size%3a11pt%3b+color%3aBlack%3btext-decoration%3anone%3bborder-top-style%3a+Solid+%3bborder-left-style%3a+Solid+%3bborder-right-style%3a+Solid+%3bborder-top-width%3a+1px+%3bborder-left-width%3a+2px+%3bborder-right-width%3a+1px+%3bborder-bottom-width%3a+1px+%3bborder-color%3a+Black+%3bbackground-color%3a%23FAFBF7%3b+text-align%3aleft%3bvertical-align%3amiddle%3b%7d%0a.Class1291%7bfont-family%3a+Arial%3b+font-size%3a11pt%3b+color%3aBlack%3btext-decoration%3anone%3bborder-top-style%3a+Solid+%3bborder-left-style%3a+Solid+%3bborder-width%3a+1px+%3bborder-color%3a+Black+%3bbackground-color%3a%23FAFBF7%3b+text-align%3aright%3bvertical-align%3amiddle%3b%7d%0a.Class1292%7bfont-family%3a+Arial%3b+font-size%3a11pt%3b+color%3aBlack%3btext-decoration%3anone%3bborder-top-style%3a+Solid+%3bborder-width%3a+1px+%3bborder-color%3a+Black+%3bbackground-color%3a%23FAFBF7%3b+text-align%3aleft%3bvertical-align%3amiddle%3b%7d%0a.Class1293%7bfont-family%3a+Arial%3b+font-size%3a10pt%3b+color%3a%2375923C%3btext-decoration%3anone%3bborder-top-style%3a+Solid+%3bborder-width%3a+1px+%3bborder-color%3a+Black+%3bbackground-color%3a%23FAFBF7%3b+text-align%3aleft%3bvertical-align%3amiddle%3b%7d%0a.Class1294%7bfont-family%3a+Arial%3b+font-size%3a11pt%3b+color%3aBlack%3btext-decoration%3anone%3bborder-left-style%3a+Solid+%3bborder-right-style%3a+Solid+%3bborder-top-width%3a+1px+%3bborder-left-width%3a+2px+%3bborder-right-width%3a+1px+%3bborder-bottom-width%3a+1px+%3bborder-color%3a+Black+%3bbackground-color%3a%23FAFBF7%3b+text-align%3aleft%3bvertical-align%3amiddle%3b%7d%0a.Class1295%7bfont-family%3a+Arial%3b+font-size%3a11pt%3b+color%3aBlack%3btext-decoration%3anone%3bborder-left-style%3a+Solid+%3bborder-width%3a+1px+%3bborder-color%3a+Black+%3bbackground-color%3a%23FAFBF7%3b+text-align%3aright%3bvertical-align%3amiddle%3b%7d%0a.Class1296%7bfont-family%3a+Arial%3b+font-size%3a11pt%3b+color%3aBlack%3btext-decoration%3anone%3bborder%3a+1px++None++Black+%3bbackground-color%3a%23FAFBF7%3b+text-align%3aleft%3bvertical-align%3amiddle%3b%7d%0a.Class1297%7bfont-family%3a+Arial%3b+font-size%3a10pt%3b+color%3a%2375923C%3btext-decoration%3anone%3bborder%3a+1px++None++Black+%3bbackground-color%3a%23FAFBF7%3b+text-align%3aleft%3bvertical-align%3amiddle%3b%7d%0a.Class1298%7bfont-family%3a+Arial%3b+font-size%3a11pt%3b+color%3aBlack%3btext-decoration%3anone%3bborder-left-style%3a+Solid+%3bborder-right-style%3a+Solid+%3bborder-bottom-style%3a+Solid+%3bborder-top-width%3a+1px+%3bborder-left-width%3a+2px+%3bborder-right-width%3a+1px+%3bborder-bottom-width%3a+2px+%3bborder-color%3a+Black+%3bbackground-color%3a%23FAFBF7%3b+text-align%3aleft%3bvertical-align%3amiddle%3b%7d%0a.Class1299%7bfont-family%3a+Arial%3b+font-size%3a11pt%3b+color%3aBlack%3btext-decoration%3anone%3bborder-left-style%3a+Solid+%3bborder-bottom-style%3a+Solid+%3bborder-top-width%3a+1px+%3bborder-left-width%3a+1px+%3bborder-right-width%3a+1px+%3bborder-bottom-width%3a+2px+%3bborder-color%3a+Black+%3bbackground-color%3a%23FAFBF7%3b+text-align%3aright%3bvertical-align%3amiddle%3b%7d%0a.Class1300%7bfont-family%3a+Arial%3b+font-size%3a11pt%3b+color%3aBlack%3btext-decoration%3anone%3bborder-bottom-style%3a+Solid+%3bborder-top-width%3a+1px+%3bborder-left-width%3a+1px+%3bborder-right-width%3a+1px+%3bborder-bottom-width%3a+2px+%3bborder-color%3a+Black+%3bbackground-color%3a%23FAFBF7%3b+text-align%3aleft%3bvertical-align%3amiddle%3b%7d%0a.Class1301%7bfont-family%3a+Arial%3b+font-size%3a10pt%3b+color%3a%2375923C%3btext-decoration%3anone%3bborder-bottom-style%3a+Solid+%3bborder-top-width%3a+1px+%3bborder-left-width%3a+1px+%3bborder-right-width%3a+1px+%3bborder-bottom-width%3a+2px+%3bborder-color%3a+Black+%3bbackground-color%3a%23FAFBF7%3b+text-align%3aleft%3bvertical-align%3amiddle%3b%7d%0a.Class1302%7bfont-family%3a+Arial%3b+font-size%3a11pt%3b+color%3aBlack%3btext-decoration%3anone%3bborder-left-style%3a+Solid+%3bborder-bottom-style%3a+Solid+%3bborder-top-width%3a+1px+%3bborder-left-width%3a+2px+%3bborder-right-width%3a+1px+%3bborder-bottom-width%3a+2px+%3bborder-color%3a+Black+%3bbackground-color%3aWhite%3b+text-align%3aleft%3bvertical-align%3amiddle%3b%7d%0a.Class1303%7bfont-family%3a+Arial%3b+font-size%3a11pt%3b+color%3aBlack%3btext-decoration%3anone%3bborder-right-style%3a+Solid+%3bborder-bottom-style%3a+Solid+%3bborder-top-width%3a+1px+%3bborder-left-width%3a+1px+%3bborder-right-width%3a+2px+%3bborder-bottom-width%3a+2px+%3bborder-color%3a+Black+%3bbackground-color%3aWhite%3b+text-align%3aleft%3bvertical-align%3abottom%3b%7d%0a.Class1304%7bfont-family%3a+Calibri%3b+font-size%3a11pt%3b+color%3aBlack%3btext-decoration%3anone%3bborder-top-style%3a+Solid+%3bborder-top-width%3a+2px+%3bborder-left-width%3a+1px+%3bborder-right-width%3a+1px+%3bborder-bottom-width%3a+1px+%3bborder-color%3a+Black+%3bbackground-color%3aWhite%3b+text-align%3aleft%3bvertical-align%3amiddle%3b%7d%0a.Class1305%7bfont-family%3a+Times+New+Roman%3b+font-size%3a11pt%3b+color%3aBlack%3btext-decoration%3anone%3bborder-top-style%3a+Solid+%3bborder-top-width%3a+2px+%3bborder-left-width%3a+1px+%3bborder-right-width%3a+1px+%3bborder-bottom-width%3a+1px+%3bborder-color%3a+Black+%3bbackground-color%3aWhite%3b+text-align%3aleft%3bvertical-align%3amiddle%3b%7d%0a.Class1306%7bfont-family%3a+Calibri%3b+font-size%3a11pt%3b+color%3aBlack%3btext-decoration%3anone%3bborder-top-style%3a+Solid+%3bborder-top-width%3a+2px+%3bborder-left-width%3a+1px+%3bborder-right-width%3a+1px+%3bborder-bottom-width%3a+1px+%3bborder-color%3a+Black+%3bbackground-color%3aWhite%3b+text-align%3aleft%3bvertical-align%3abottom%3b%7d%3c%2fCss%3e%0d%0a++%3cCulture%3een-US%3c%2fCulture%3e%0d%0a++%3cMergedSavingCells+%2f%3e%0d%0a++%3cPageInputCells%3e%0d%0a++++%3cInputCellsCollection%3e%0d%0a++++++%3cInputCells%3e%0d%0a++++++++%3cCellCount%3e1%3c%2fCellCount%3e%0d%0a++++++++%3cCells%3e%0d%0a++++++++++%3cInputCell%3e%0d%0a++++++++++++%3cAddress%3e%3d'Dashboard'!%24E%243%3c%2fAddress%3e%0d%0a++++++++++++%3cListItemsAddress%3e%3d'Calculations'!%24Y%244%3a%24Y%2415%3c%2fListItemsAddress%3e%0d%0a++++++++++++%3cType%3e1%3c%2fType%3e%0d%0a++++++++++++%3cNameIndex%3e0%3c%2fNameIndex%3e%0d%0a++++++++++++%3cIsHidingEnabled%3efalse%3c%2fIsHidingEnabled%3e%0d%0a++++++++++++%3cIsDisablingEnabled%3efalse%3c%2fIsDisablingEnabled%3e%0d%0a++++++++++++%3cRequiresValidation%3efalse%3c%2fRequiresValidation%3e%0d%0a++++++++++++%3cNumberFormatting%3efalse%3c%2fNumberFormatting%3e%0d%0a++++++++++++%3cIsRequired%3efalse%3c%2fIsRequired%3e%0d%0a++++++++++++%3cTypeName%3eCombo+Box%3c%2fTypeName%3e%0d%0a++++++++++++%3cDefaultValue%3eMarch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++%3cGridValues+%2f%3e%0d%0a++++++++++%3c%2fInputCell%3e%0d%0a++++++++%3c%2fCells%3e%0d%0a++++++%3c%2fInputCells%3e%0d%0a++++%3c%2fInputCellsCollection%3e%0d%0a++%3c%2fPageInputCells%3e%0d%0a++%3cPageLayouts%3e%0d%0a++++%3cIsTabsVisible%3etrue%3c%2fIsTabsVisible%3e%0d%0a++++%3cPageLayoutCollection%3e%0d%0a++++++%3cPageLayout%3e%0d%0a++++++++%3cAlignment%3eCenter%3c%2fAlignment%3e%0d%0a++++++++%3cAutoResponseEmail%3eFalse%3c%2fAutoResponseEmail%3e%0d%0a++++++++%3cBorder%3etrue%3c%2fBorder%3e%0d%0a++++++++%3cCellAlignment%3etrue%3c%2fCellAlignment%3e%0d%0a++++++++%3cChangeRecordStatus%3efalse%3c%2fChangeRecordStatus%3e%0d%0a++++++++%3cCharts%3etrue%3c%2fCharts%3e%0d%0a++++++++%3cComments%3eExcel%3c%2fComments%3e%0d%0a++++++++%3cColor%3etrue%3c%2fColor%3e%0d%0a++++++++%3cControls%3e%0d%0a++++++++++%3cPageControl%3e%0d%0a++++++++++++%3cEnabled%3efalse%3c%2fEnabled%3e%0d%0a++++++++++++%3cType%3eCalculate%3c%2fType%3e%0d%0a++++++++++++%3cOrder%3e0%3c%2fOrder%3e%0d%0a++++++++++++%3cCellLink%3eDEFAULT%3c%2fCellLink%3e%0d%0a++++++++++++%3cName%3eCalculate%3c%2fName%3e%0d%0a++++++++++%3c%2fPageControl%3e%0d%0a++++++++++%3cPageControl%3e%0d%0a++++++++++++%3cEnabled%3efalse%3c%2fEnabled%3e%0d%0a++++++++++++%3cType%3eReset%3c%2fType%3e%0d%0a++++++++++++%3cOrder%3e1%3c%2fOrder%3e%0d%0a++++++++++++%3cCellLink%3eDEFAULT%3c%2fCellLink%3e%0d%0a++++++++++++%3cName%3eReset%3c%2fName%3e%0d%0a++++++++++%3c%2fPageControl%3e%0d%0a++++++++++%3cPageControl%3e%0d%0a++++++++++++%3cEnabled%3efalse%3c%2fEnabled%3e%0d%0a++++++++++++%3cType%3eSave%3c%2fType%3e%0d%0a++++++++++++%3cOrder%3e2%3c%2fOrder%3e%0d%0a++++++++++++%3cCellLink%3eDEFAULT%3c%2fCellLink%3e%0d%0a++++++++++++%3cName%3eSave%3c%2fName%3e%0d%0a++++++++++%3c%2fPageControl%3e%0d%0a++++++++++%3cPageControl%3e%0d%0a++++++++++++%3cEnabled%3efalse%3c%2fEnabled%3e%0d%0a++++++++++++%3cType%3eBack%3c%2fType%3e%0d%0a++++++++++++%3cOrder%3e3%3c%2fOrder%3e%0d%0a++++++++++++%3cCellLink%3eDEFAULT%3c%2fCellLink%3e%0d%0a++++++++++++%3cName%3eBack%3c%2fName%3e%0d%0a++++++++++%3c%2fPageControl%3e%0d%0a++++++++++%3cPageControl%3e%0d%0a++++++++++++%3cEnabled%3efalse%3c%2fEnabled%3e%0d%0a++++++++++++%3cType%3eNext%3c%2fType%3e%0d%0a++++++++++++%3cOrder%3e4%3c%2fOrder%3e%0d%0a++++++++++++%3cCellLink%3eDEFAULT%3c%2fCellLink%3e%0d%0a++++++++++++%3cName%3eNext%3c%2fName%3e%0d%0a++++++++++%3c%2fPageControl%3e%0d%0a++++++++++%3cPageControl%3e%0d%0a++++++++++++%3cEnabled%3efalse%3c%2fEnabled%3e%0d%0a++++++++++++%3cType%3eExport%3c%2fType%3e%0d%0a++++++++++++%3cOrder%3e5%3c%2fOrder%3e%0d%0a++++++++++++%3cCellLink%3eDEFAULT%3c%2fCellLink%3e%0d%0a++++++++++++%3cName%3eExport%3c%2fName%3e%0d%0a++++++++++%3c%2fPageControl%3e%0d%0a++++++++++%3cPageControl%3e%0d%0a++++++++++++%3cEnabled%3efalse%3c%2fEnabled%3e%0d%0a++++++++++++%3cType%3eCustom%3c%2fType%3e%0d%0a++++++++++++%3cOrder%3e6%3c%2fOrder%3e%0d%0a++++++++++++%3cCellLink%3eDEFAULT%3c%2fCellLink%3e%0d%0a++++++++++++%3cName%3eCustom%3c%2fName%3e%0d%0a++++++++++%3c%2fPageControl%3e%0d%0a++++++++%3c%2fControls%3e%0d%0a++++++++%3cCustomButtonActions%3e%0d%0a++++++++++%3cCalculate%3efalse%3c%2fCalculate%3e%0d%0a++++++++++%3cReset%3efalse%3c%2fReset%3e%0d%0a++++++++++%3cSave%3efalse%3c%2fSave%3e%0d%0a++++++++++%3cExport%3efalse%3c%2fExport%3e%0d%0a++++++++++%3cIsPageForwardingChecked%3efalse%3c%2fIsPageForwardingChecked%3e%0d%0a++++++++++%3cIsExternalURLChecked%3efalse%3c%2fIsExternalURLChecked%3e%0d%0a++++++++++%3cIsCustomPageChecked%3efalse%3c%2fIsCustomPageChecked%3e%0d%0a++++++++++%3cIsDisableByCellValueChecked%3efalse%3c%2fIsDisableByCellValueChecked%3e%0d%0a++++++++++%3cIsCustomButtonEnabled%3efalse%3c%2fIsCustomButtonEnabled%3e%0d%0a++++++++++%3cIsAutoResponseMailChecked%3efalse%3c%2fIsAutoResponseMailChecked%3e%0d%0a++++++++++%3cIsNotificationEmailChecked%3efalse%3c%2fIsNotificationEmailChecked%3e%0d%0a++++++++++%3cIsChangeRecordStatusChecked%3efalse%3c%2fIsChangeRecordStatusChecked%3e%0d%0a++++++++++%3cIsTransferRecordOwnershipChecked%3efalse%3c%2fIsTransferRecordOwnershipChecked%3e%0d%0a++++++++++%3cIsPrintEnabled%3efalse%3c%2fIsPrintEnabled%3e%0d%0a++++++++%3c%2fCustomButtonActions%3e%0d%0a++++++++%3cDisplayRange%3e%3d'Dashboard'!%24A%241%3a%24AE%2437%3c%2fDisplayRange%3e%0d%0a++++++++%3cFileName%3e1.+Dashboard%3c%2fFileName%3e%0d%0a++++++++%3cFont%3etrue%3c%2fFont%3e%0d%0a++++++++%3cFormControls%3etrue%3c%2fFormControls%3e%0d%0a++++++++%3cImages%3etrue%3c%2fImages%3e%0d%0a++++++++%3cIndex%3e0%3c%2fIndex%3e%0d%0a++++++++%3cIsAjaxEnabled%3etrue%3c%2fIsAjaxEnabled%3e%0d%0a++++++++%3cIsSaveButtonEnabled%3efalse%3c%2fIsSaveButtonEnabled%3e%0d%0a++++++++%3cIsSaveButtonEnabledByCellValue%3efalse%3c%2fIsSaveButtonEnabledByCellValue%3e%0d%0a++++++++%3cIsPageHidingEnabled%3efalse%3c%2fIsPageHidingEnabled%3e%0d%0a++++++++%3cIsPageVisible%3etrue%3c%2fIsPageVisible%3e%0d%0a++++++++%3cPageVisibilityControllerRange+%2f%3e%0d%0a++++++++%3cLocation%3eBottom%3c%2fLocation%3e%0d%0a++++++++%3cNotificationEmail%3eFalse%3c%2fNotificationEmail%3e%0d%0a++++++++%3cNotificationEmailBodyFormula+%2f%3e%0d%0a++++++++%3cNotificationEmailSubjectFormula+%2f%3e%0d%0a++++++++%3cNotificationEmailRecepientEmailFormula+%2f%3e%0d%0a++++++++%3cOrder%3e0%3c%2fOrder%3e%0d%0a++++++++%3cPageForwarding%3eFalse%3c%2fPageForwarding%3e%0d%0a++++++++%3cPageForwardingCustomPage%3eFalse%3c%2fPageForwardingCustomPage%3e%0d%0a++++++++%3cPageForwardingIsExternalURL%3eFalse%3c%2fPageForwardingIsExternalURL%3e%0d%0a++++++++%3cPageForwardingExternalURL%3eNone%3c%2fPageForwardingExternalURL%3e%0d%0a++++++++%3cPivots%3etrue%3c%2fPivots%3e%0d%0a++++++++%3cRecordStatusValue+%2f%3e%0d%0a++++++++%3cTransferRecordOwnership%3efalse%3c%2fTransferRecordOwnership%3e%0d%0a++++++++%3cTransferRecordOwnershipValue+%2f%3e%0d%0a++++++%3c%2fPageLayout%3e%0d%0a++++%3c%2fPageLayoutCollection%3e%0d%0a++++%3cInitialPageIndex%3e0%3c%2fInitialPageIndex%3e%0d%0a++++%3cApplicationName%3eBug%3c%2fApplicationName%3e%0d%0a++%3c%2fPageLayouts%3e%0d%0a++%3cSavingCells%3e%0d%0a++++%3cCellCount%3e0%3c%2fCellCount%3e%0d%0a++%3c%2fSavingCells%3e%0d%0a++%3cTables%3e%0d%0a++++%3cTableCollection%3e%0d%0a++++++%3cTable%3e%0d%0a++++++++%3cAddress%3e%3d'Dashboard'!%24A%241%3a%24AE%2437%3c%2fAddress%3e%0d%0a++++++++%3cName%3ePSWOutput_0%3c%2fName%3e%0d%0a++++++++%3cColumnWidths%3e24.75-24.75-72-54.75-19.5-114-14.25-19.5-114-14.25-24.75-24.75-24.75-24.75-24.75-24.75-24.75-24.75-24.75-24.75-24.75-24.75-24.75-24.75-24.75-24.75-24.75-24.75-24.75-24.75-24.75%3c%2fColumnWidths%3e%0d%0a++++++++%3cRowCount%3e37%3c%2fRowCount%3e%0d%0a++++++++%3cWidth%3e991.5%3c%2fWidth%3e%0d%0a++++++++%3cInputItemCount%3e1%3c%2fInputItemCount%3e%0d%0a++++++++%3cTRs%3e%0d%0a++++++++++%3cTR%3e%0d%0a++++++++++++%3cTDs%3e%0d%0a++++++++++++++%3cTD%3e%0d%0a++++++++++++++++%3cPSCFormated%3efalse%3c%2fPSCFormated%3e%0d%0a++++++++++++++++%3cStyle%3eClass1248%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1249%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3%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</t>
  </si>
  <si>
    <t xml:space="preserve"> 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4%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5%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6%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7%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8%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9%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10%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11%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12%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13%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14%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15%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16%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17%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18%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19%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1249%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1251%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1248%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</t>
  </si>
  <si>
    <t xml:space="preserve"> 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2%3c%2fY%3e%0d%0a++++++++++++++++%3cImages+%2f%3e%0d%0a++++++++++++++++%3cFormControls+%2f%3e%0d%0a++++++++++++++++%3c</t>
  </si>
  <si>
    <t xml:space="preserve"> 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1260%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Month%3c%2fText%3e%0d%0a++++++++++++++++%3cHeight%3e18%3c%2fHeight%3e%0d%0a++++++++++++++++%3cAlign%3eCenter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14%3c%2fFontSize%3e%0d%0a++++++++++++++++%3cX%3e3%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1261%3c%2fStyle%3e%0d%0a++++++++++++++++%3cMerge%3eTrue%3c%2fMerge%3e%0d%0a++++++++++++++++%3cRowSpan+%2f%3e%0d%0a++++++++++++++++%3cColSpan%3e2%3c%2fColSpan%3e%0d%0a++++++++++++++++%3cFormat%3eGeneral%3c%2fFormat%3e%0d%0a++++++++++++++++%3cWidth%3e133.5%3c%2fWidth%3e%0d%0a++++++++++++++++%3cText+%2f%3e%0d%0a++++++++++++++++%3cHeight%3e18%3c%2fHeight%3e%0d%0a++++++++++++++++%3cAlign%3eCenter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14%3c%2fFontSize%3e%0d%0a++++++++++++++++%3cX%3e5%3c%2fX%3e%0d%0a++++++++++++++++%3cY%3e3%3c%2fY%3e%0d%0a++++++++++++++++%3cInputCell%3e%0d%0a++++++++++++++++++%3cAddress%3e%3d'Dashboard'!%24E%243%3c%2fAddress%3e%0d%0a++++++++++++++++++%3cListItemsAddress%3e%3d'Calculations'!%24Y%244%3a%24Y%2415%3c%2fListItemsAddress%3e%0d%0a++++++++++++++++++%3cType%3e1%3c%2fType%3e%0d%0a++++++++++++++++++%3cNameIndex%3e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NumberFormatting%3efalse%3c%2fNumberFormatting%3e%0d%0a++++++++++++++++++%3cIsRequired%3efalse%3c%2fIsRequired%3e%0d%0a++++++++++++++++++%3cTypeName%3eCombo+Box%3c%2fTypeName%3e%0d%0a++++++++++++++++++%3cDefaultValue%3eMarch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++%3cGridValues+%2f%3e%0d%0a++++++++++++++++%3c%2fInputCell%3e%0d%0a++++++++++++++++%3cImages+%2f%3e%0d%0a++++++++++++++++%3cFormControls+%2f%3e%0d%0a++++++++++++++++%3cGrid+%2f%3e%0d%0a++++++++++++++++%3cExportPage+%2f%3e%0d%0a++++++++++++++++%3cExportRange+%2f%3e%0d%0a++++++++++++++++%3cValidation%3e%0d%0a++++++++++++++++++%3cAlertStyle%3exlValidAlertStop%3c%2fAlertStyle%3e%0d%0a++++++++++++++++++%3cFormula1%3e%3dL_Months%3c%2fFormula1%3e%0d%0a++++++++++++++++++%3cFormula2+%2f%3e%0d%0a++++++++++++++++++%3cIgnoreBlank%3etrue%3c%2fIgnoreBlank%3e%0d%0a++++++++++++++++++%3cOperator%3eBetween%3c%2fOperator%3e%0d%0a++++++++++++++++++%3cShowError%3etrue%3c%2fShowError%3e%0d%0a++++++++++++++++++%3cType%3exlValidateList%3c%2fType%3e%0d%0a++++++++++++++++++%3cValue%3etrue%3c%2fValue%3e%0d%0a++++++++++++++++%3c%2fValidation%3e%0d%0a++++++++++++++++%3cMaps+%2f%3e%0d%0a++++++++++++++%3c%2fTD%3e%0d%0a++++++++++++++%3cTD%3e%0d%0a++++++++++++++++%3cPSCFormated%3efalse%3c%2fPSCFormated%3e%0d%0a++++++++++++++++%3cStyle%3eClass1262%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Center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14%3c%2fFontSize%3e%0d%0a++++++++++++++++%3cX%3e7%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</t>
  </si>
  <si>
    <t xml:space="preserve"> ext%3e%0d%0a++++++++++++++++%3cFontSize%3e11%3c%2fFontSize%3e%0d%0a++++++++++++++++%3cX%3e25%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4%3c%2fY%3e%0d%0a++++++++++++++++%3cImages+%2f%3e%0d%0a++++++++++++++++%3cFormControls+%2f%3e%0d%0a++++++++++++++++%3cGrid+%2f%3e%0d%0a++++++++++++++++%3cChart%3e%0d%0a++++++++++++++++++%3cNameIndex%3e1%3c%2fNameIndex%3e%0d%0a++++++++++++++++++%3cZOrder%3e2%3c%2fZOrder%3e%0d%0a++++++++++++++++++%3cChartType%3exlLine%3c%2fChartType%3e%0d%0a++++++++++++++++++%3cChartHeight%3e259.045104980469%3c%2fChartHeight%3e%0d%0a++++++++++++++++++%3cChartWidth%3e444.704345703125%3c%2fChartWidth%3e%0d%0a++++++++++++++++++%3cPlotHeight%3e179.436535433071%3c%2fPlotHeight%3e%0d%0a++++++++++++++++++%3cPlotWidth%3e419.920866141732%3c%2fPlotWidth%3e%0d%0a++++++++++++++++++%3cPlotTop%3e37.9750393700787%3c%2fPlotTop%3e%0d%0a++++++++++++++++++%3cPlotLeft%3e9%3c%2fPlotLeft%3e%0d%0a++++++++++++++++++%3cPlotColor%3e-65537%3c%2fPlotColor%3e%0d%0a++++++++++++++++++%3cWallColor%3e-1%3c%2fWallColor%3e%0d%0a++++++++++++++++++%3cLegendBoxBackColor%3e-65537%3c%2fLegendBoxBackColor%3e%0d%0a++++++++++++++++++%3cLegendBoxTop%3e221.41157480315%3c%2fLegendBoxTop%3e%0d%0a++++++++++++++++++%3cLegendBoxLeft%3e99.6469291338583%3c%2fLegendBoxLeft%3e%0d%0a++++++++++++++++++%3cXAxisLabelStep%3e1%3c%2fXAxisLabelStep%3e%0d%0a++++++++++++++++++%3cXAxisTitle+%2f%3e%0d%0a++++++++++++++++++%3cYAxisTitle+%2f%3e%0d%0a++++++++++++++++++%3cXAxisHasMajorGrid%3efalse%3c%2fXAxisHasMajorGrid%3e%0d%0a++++++++++++++++++%3cYAxisHasMajorGrid%3efalse%3c%2fYAxisHasMajorGrid%3e%0d%0a++++++++++++++++++%3cXAxisHasMinorGrid%3efalse%3c%2fXAxisHasMinorGrid%3e%0d%0a++++++++++++++++++%3cYAxisHasMinorGrid%3efalse%3c%2fYAxisHasMinorGrid%3e%0d%0a++++++++++++++++++%3cTop%3e0.936321258544922%3c%2fTop%3e%0d%0a++++++++++++++++++%3cLeft%3e0.100240688131313%3c%2fLeft%3e%0d%0a++++++++++++++++++%3cTitle%3eDaily+Revenue+Figures%3c%2fTitle%3e%0d%0a++++++++++++++++++%3cFont+%2f%3e%0d%0a++++++++++++++++++%3cChartColor%3e-65537%3c%2fChartColor%3e%0d%0a++++++++++++++++++%3cSeriesCollection%3e%0d%0a++++++++++++++++++++%3cSeries%3e%0d%0a++++++++++++++++++++++%3cNameIndex%3e0%3c%2fNameIndex%3e%0d%0a++++++++++++++++++++++%3cName%3eRooms%3c%2fName%3e%0d%0a++++++++++++++++++++++%3cColor%3e-1%3c%2fColor%3e%0d%0a++++++++++++++++++++++%3cBorderColor%3e-11895109%3c%2fBorderColor%3e%0d%0a++++++++++++++++++++%3c%2fSeries%3e%0d%0a++++++++++++++++++++%3cSeries%3e%0d%0a++++++++++++++++++++++%3cNameIndex%3e1%3c%2fNameIndex%3e%0d%0a++++++++++++++++++++++%3cName%3eFood+%26amp%3b+Beverage%3c%2fName%3e%0d%0a++++++++++++++++++++++%3cColor%3e-1%3c%2fColor%3e%0d%0a++++++++++++++++++++++%3cBorderColor%3e-4306104%3c%2fBorderColor%3e%0d%0a++++++++++++++++++++%3c%2fSeries%3e%0d%0a++++++++++++++++++++%3cSeries%3e%0d%0a++++++++++++++++++++++%3cNameIndex%3e2%3c%2fNameIndex%3e%0d%0a++++++++++++++++++++++%3cName%3eOther%3c%2fName%3e%0d%0a++++++++++++++++++++++%3cColor%3e-1%3c%2fColor%3e%0d%0a++++++++++++++++++++++%3cBorderColor%3e-6768300%3c%2fBorderColor%3e%0d%0a++++++++++++++++++++%3c%2fSeries%3e%0d%0a++++++++++++++++++%3c%2fSeriesCollection%3e%0d%0a++++++++++++++++++%3cLegendPosition+%2f%3e%0d%0a++++++++++++++++++%3cHasLegend%3etrue%3c%2fHasLegend%3e%0d%0a++++++++++++++++++%3cTopLeftRangeAddress%3e%3d'Dashboard'!%24L%244%3c%2fTopLeftRangeAddress%3e%0d%0a++++++++++++++++++%3cAbsoluteTop%3e70.8537826538086%3c%2fAbsoluteTop%3e%0d%0a++++++++++++++++++%3cAbsoluteLeft%3e498.98095703125%3c%2fAbsoluteLeft%3e%0d%0a++++++++++++++++%3c%2fChart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</t>
  </si>
  <si>
    <t xml:space="preserve"> +++++++++++++%3cFontName%3eArial%3c%2fFontName%3e%0d%0a++++++++++++++++%3cWrapText%3eFalse%3c%2fWrapText%3e%0d%0a++++++++++++++++%3cFontSize%3e11%3c%2fFontSize%3e%0d%0a++++++++++++++++%3cX%3e19%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1268%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Revenues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12%3c%2fFontSize%3e%0d%0a++++++++++++++++%3cX%3e3%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1269%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12%3c%2fFontSize%3e%0d%0a++++++++++++++++%3cX%3e5%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1270%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12%3c%2fFontSize%3e%0d%0a++++++++++++++++%3cX%3e6%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1271%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12%3c%2fFontSize%3e%0d%0a++++++++++++++++%3cX%3e7%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1269%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12%3c%2fFontSize%3e%0d%0a++++++++++++++++%3cX%3e8%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1270%3c%2fStyle%3e%0d%0a++++++++++++++++%3cMerge%3eFalse%3c%2fMerge%3e%0d%0a++++++++++++++++%3cRowSpan+%2f%3e%0d%0a++++++++++++++++%3cColSpan+%2f%3e%0d%0a++++++++++++++++%3cFormat%3eGeneral%3c%2fFormat%3e%0d%0a++++++++++++++++%3cWidth%3e114%3c%2fWidth%3e%0d%0a++++++++++++++++%3cText%3eYear-to-Date%3c%2fText%3e%0d%0a++++++++++++++++%3cHeight%3e18%3c%2fHeight%3e%0d%0a++++++++++++++++%3cAlign%3eRigh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12%3c%2fFontSize%3e%0d%0a++++++++++++++++%3cX%3e9%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1272%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</t>
  </si>
  <si>
    <t xml:space="preserve"> 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1273%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Rooms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Center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5%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1275%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6%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1276%3c%2fStyle%3e%0d%0a++++++++++++++++%3cMerge%3eFalse%3c%2fMerge%3e%0d%0a++++++++++++++++%3cRowSpan+%2f%3e%0d%0a++++++++++++++++%3cColSpan+%2f%3e%0d%0a++++++++++++++++%3cFormat%3e%23%2c%23%230.00_)%3b(%23%2c%23%230.00)%3c%2fFormat%3e%0d%0a++++++++++++++++%3cWidth%3e14.25%3c%2fWidth%3e%0d%0a++++++++++++++++%3cText+%2f%3e%0d%0a++++++++++++++++%3cHeight%3e18%3c%2fHeight%3e%0d%0a++++++++++++++++%3cAlign%3eRigh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%3e%24%3c%2fText%3e%0d%0a++++++++++++++++%3cHeight%3e18%3c%2fHeight%3e%0d%0a++++++++++++++++%3cAlign%3eCenter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1275%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9%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1277%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6%3c%2fY%3e%0d%0a++++++++++++++++%3cImages+%2f%3e%0d%0a++++++++++++++++%3cFormControls+%2f%3e%0d%0a++++++++++++++++%3cGrid+%2f%3e%0d%0a++++++++++++++++%3cExportPage+%2f%3e%0d%0a</t>
  </si>
  <si>
    <t xml:space="preserve"> 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1278%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Food+%26amp%3b+Beverage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1279%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Center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5%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1280%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6%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1281%3c%2fStyle%3e%0d%0a++++++++++++++++%3cMerge%3eFalse%3c%2fMerge%3e%0d%0a++++++++++++++++%3cRowSpan+%2f%3e%0d%0a++++++++++++++++%3cColSpan+%2f%3e%0d%0a++++++++++++++++%3cFormat%3e%23%2c%23%230.00_)%3b(%23%2c%23%230.00)%3c%2fFormat%3e%0d%0a++++++++++++++++%3cWidth%3e14.25%3c%2fWidth%3e%0d%0a++++++++++++++++%3cText+%2f%3e%0d%0a++++++++++++++++%3cHeight%3e18%3c%2fHeight%3e%0d%0a++++++++++++++++%3cAlign%3eRigh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1279%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%3e%24%3c%2fText%3e%0d%0a++++++++++++++++%3cHeight%3e18%3c%2fHeight%3e%0d%0a++++++++++++++++%3cAlign%3eCenter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1280%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9%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1282%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</t>
  </si>
  <si>
    <t xml:space="preserve"> %3eFalse%3c%2fCellHasFormula%3e%0d%0a++++++++++++++++%3cFontName%3eArial%3c%2fFontName%3e%0d%0a++++++++++++++++%3cWrapText%3eFalse%3c%2fWrapText%3e%0d%0a++++++++++++++++%3cFontSize%3e11%3c%2fFontSize%3e%0d%0a++++++++++++++++%3cX%3e12%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1278%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Telephone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1279%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Center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5%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1280%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6%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1281%3c%2fStyle%3e%0d%0a++++++++++++++++%3cMerge%3eFalse%3c%2fMerge%3e%0d%0a++++++++++++++++%3cRowSpan+%2f%3e%0d%0a++++++++++++++++%3cColSpan+%2f%3e%0d%0a++++++++++++++++%3cFormat%3e%23%2c%23%230.00_)%3b(%23%2c%23%230.00)%3c%2fFormat%3e%0d%0a++++++++++++++++%3cWidth%3e14.25%3c%2fWidth%3e%0d%0a++++++++++++++++%3cText+%2f%3e%0d%0a++++++++++++++++%3cHeight%3e18%3c%2fHeight%3e%0d%0a++++++++++++++++%3cAlign%3eRigh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1279%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%3e%24%3c%2fText%3e%0d%0a++++++++++++++++%3cHeight%3e18%3c%2fHeight%3e%0d%0a++++++++++++++++%3cAlign%3eCenter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1280%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9%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1282%3c%2fStyle%3e%0d%0a++++++++++++++++%3cMerge%3eFalse%3c%2fMerge</t>
  </si>
  <si>
    <t xml:space="preserve"> 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1278%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Other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1279%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Center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5%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1280%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6%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1281%3c%2fStyle%3e%0d%0a++++++++++++++++%3cMerge%3eFalse%3c%2fMerge%3e%0d%0a++++++++++++++++%3cRowSpan+%2f%3e%0d%0a++++++++++++++++%3cColSpan+%2f%3e%0d%0a++++++++++++++++%3cFormat%3e%23%2c%23%230.00_)%3b(%23%2c%23%230.00)%3c%2fFormat%3e%0d%0a++++++++++++++++%3cWidth%3e14.25%3c%2fWidth%3e%0d%0a++++++++++++++++%3cText+%2f%3e%0d%0a++++++++++++++++%3cHeight%3e18%3c%2fHeight%3e%0d%0a++++++++++++++++%3cAlign%3eRigh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9%3c%2fY%3e%0d%0a++++++++++++++++%3cImages+%2f%3e%0d%0a++++++++++++++++%3cFormControls+</t>
  </si>
  <si>
    <t xml:space="preserve"> 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1279%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%3e%24%3c%2fText%3e%0d%0a++++++++++++++++%3cHeight%3e18%3c%2fHeight%3e%0d%0a++++++++++++++++%3cAlign%3eCenter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1280%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9%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1282%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1283%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Total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Center%3c%2fAlign%3e%0d%0a++++++++++++++++%3cVerticalAlign%3eCenter%3c%2fVerticalAlign%3e%0d%0a++++++++++++++++%</t>
  </si>
  <si>
    <t xml:space="preserve"> 3cCellHasFormula%3eTrue%3c%2fCellHasFormula%3e%0d%0a++++++++++++++++%3cFontName%3eArial%3c%2fFontName%3e%0d%0a++++++++++++++++%3cWrapText%3eFalse%3c%2fWrapText%3e%0d%0a++++++++++++++++%3cFontSize%3e11%3c%2fFontSize%3e%0d%0a++++++++++++++++%3cX%3e5%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1285%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6%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1286%3c%2fStyle%3e%0d%0a++++++++++++++++%3cMerge%3eFalse%3c%2fMerge%3e%0d%0a++++++++++++++++%3cRowSpan+%2f%3e%0d%0a++++++++++++++++%3cColSpan+%2f%3e%0d%0a++++++++++++++++%3cFormat%3e%23%2c%23%230.00_)%3b(%23%2c%23%230.00)%3c%2fFormat%3e%0d%0a++++++++++++++++%3cWidth%3e14.25%3c%2fWidth%3e%0d%0a++++++++++++++++%3cText+%2f%3e%0d%0a++++++++++++++++%3cHeight%3e18%3c%2fHeight%3e%0d%0a++++++++++++++++%3cAlign%3eRigh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%3e%24%3c%2fText%3e%0d%0a++++++++++++++++%3cHeight%3e18%3c%2fHeight%3e%0d%0a++++++++++++++++%3cAlign%3eCenter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1285%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9%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1287%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</t>
  </si>
  <si>
    <t xml:space="preserve"> 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</t>
  </si>
  <si>
    <t xml:space="preserve"> 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1268%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Average+Ratios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12%3c%2fFontSize%3e%0d%0a++++++++++++++++%3cX%3e3%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1288%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1288%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1272%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</t>
  </si>
  <si>
    <t xml:space="preserve"> ext%3eFalse%3c%2fWrapText%3e%0d%0a++++++++++++++++%3cFontSize%3e11%3c%2fFontSize%3e%0d%0a++++++++++++++++%3cX%3e27%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1273%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ADR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Center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5%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1275%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6%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1277%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_(%24*+%23%2c%23%230.00_)%3b_(%24*+(%23%2c%23%230.00)%3b_(%24*+%22-%22%3f%3f_)%3b_(%40_)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</t>
  </si>
  <si>
    <t xml:space="preserve"> 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1278%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RevPAR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1279%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Center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5%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1280%3c%2fStyle%3e%0d%0a++++++++++++++++%3cMerge%3eFalse%3c%2fMerge%3e%0d%0a++++++++++++++++%3cRowSpan+%2f%3e%0d%0a++++++++++++++++%3cColSpan+%2f%3e%0d%0a++++++++++++++++%3cFormat%3e%23%2c%23%230.00_)%3b(%23%2c%23%230.00)%3c%2fFormat%3e%0d%0a++++++++++++++++%3cWidth%3e114%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6%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1282%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_(%24*+%23%2c%23%230.00_)%3b_(%24*+(%23%2c%23%230.00)%3b_(%24*+%22-%22%3f%3f_)%3b_(%40_)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</t>
  </si>
  <si>
    <t xml:space="preserve"> 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1283%3c%2fStyle%3e%0d%0a++++++++++++++++%3cMerge%3eTrue%3c%2fMerge%3e%0d%0a++++++++++++++++%3cRowSpan+%2f%3e%0d%0a++++++++++++++++%3cColSpan%3e2%3c%2fColSpan%3e%0d%0a++++++++++++++++%3cFormat%3eGeneral%3c%2fFormat%3e%0d%0a++++++++++++++++%3cWidth%3e126.75%3c%2fWidth%3e%0d%0a++++++++++++++++%3cText%3e++Occupancy+Rate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Center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1285%3c%2fStyle%3e%0d%0a++++++++++++++++%3cMerge%3eFalse%3c%2fMerge%3e%0d%0a++++++++++++++++%3cRowSpan+%2f%3e%0d%0a++++++++++++++++%3cColSpan+%2f%3e%0d%0a++++++++++++++++%3cFormat%3e0%25%3c%2fFormat%3e%0d%0a++++++++++++++++%3cWidth%3e114%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6%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1287%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0%25%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</t>
  </si>
  <si>
    <t xml:space="preserve"> 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16%3c%2fY%3e%0d%0a++++++++++++++++%3cImages+%2f%3e%0d%0a++++++++++++++++%3cFormControls+%2f%3e%0d%0a++++++++++++++++%3cGrid+%2f%3e%0d%0a++++++++++++++++%3cChart%3e%0d%0a++++++++++++++++++%3cNameIndex%3e0%3c%2fNameIndex%3e%0d%0a++++++++++++++++++%3cZOrder%3e1%3c%2fZOrder%3e%0d%0a++++++++++++++++++%3cChartType%3exlPie%3c%2fChartType%3e%0d%0a++++++++++++++++++%3cChartHeight%3e201.370788574219%3c%2fChartHeight%3e%0d%0a++++++++++++++++++%3cChartWidth%3e274.5%3c%2fChartWidth%3e%0d%0a++++++++++++++++++%3cPlotHeight%3e106.475590551181%3c%2fPlotHeight%3e%0d%0a++++++++++++++++++%3cPlotWidth%3e106.475590551181%3c%2fPlotWidth%3e%0d%0a++++++++++++++++++%3cPlotTop%3e42.8666929133858%3c%2fPlotTop%3e%0d%0a++++++++++++++++++%3cPlotLeft%3e17.1116535433071%3c%2fPlotLeft%3e%0d%0a++++++++++++++++++%3cPlotColor%3e-65537%3c%2fPlotColor%3e%0d%0a++++++++++++++++++%3cWallColor%3e-1%3c%2fWallColor%3e%0d%0a++++++++++++++++++%3cLegendBoxBackColor%3e-65537%3c%2fLegendBoxBackColor%3e%0d%0a++++++++++++++++++%3cLegendBoxTop%3e57.7406299212598%3c%2fLegendBoxTop%3e%0d%0a++++++++++++++++++%3cLegendBoxLeft%3e186.204094488189%3c%2fLegendBoxLeft%3e%0d%0a++++++++++++++++++%3cXAxisLabelStep%3e1%3c%2fXAxisLabelStep%3e%0d%0a++++++++++++++++++%3cXAxisTitle+%2f%3e%0d%0a++++++++++++++++++%3cYAxisTitle+%2f%3e%0d%0a++++++++++++++++++%3cXAxisHasMajorGrid%3efalse%3c%2fXAxisHasMajorGrid%3e%0d%0a++++++++++++++++++%3cYAxisHasMajorGrid%3efalse%3c%2fYAxisHasMajorGrid%3e%0d%0a++++++++++++++++++%3cXAxisHasMinorGrid%3efalse%3c%2fXAxisHasMinorGrid%3e%0d%0a++++++++++++++++++%3cYAxisHasMinorGrid%3efalse%3c%2fYAxisHasMinorGrid%3e%0d%0a++++++++++++++++++%3cTop%3e0.421347724066834%3c%2fTop%3e%0d%0a++++++++++++++++++%3cLeft%3e0%3c%2fLeft%3e%0d%0a++++++++++++++++++%3cTitle+%2f%3e%0d%0a++++++++++++++++++%3cFont+%2f%3e%0d%0a++++++++++++++++++%3cChartColor%3e-65537%3c%2fChartColor%3e%0d%0a++++++++++++++++++%3cSeriesCollection%3e%0d%0a++++++++++++++++++++%3cSeries%3e%0d%0a++++++++++++++++++++++%3cNameIndex%3e0%3c%2fNameIndex%3e%0d%0a++++++++++++++++++++++%3cName%3eSeri+1%3c%2fName%3e%0d%0a++++++++++++++++++++++%3cColor%3e-11566659%3c%2fColor%3e%0d%0a++++++++++++++++++++++%3cBorderColor%3e-65537%3c%2fBorderColor%3e%0d%0a++++++++++++++++++++%3c%2fSeries%3e%0d%0a++++++++++++++++++%3c%2fSeriesCollection%3e%0d%0a++++++++++++++++++%3cLegendPosition+%2f%3e%0d%0a++++++++++++++++++%3cHasLegend%3etrue%3c%2fHasLegend%3e%0d%0a++++++++++++++++++%3cTopLeftRangeAddress%3e%3d'Dashboard'!%24C%2416%3c%2fTopLeftRangeAddress%3e%0d%0a++++++++++++++++++%3cAbsoluteTop%3e277.584259033203%3c%2fAbsoluteTop%3e%0d%0a++++++++++++++++++%3cAbsoluteLeft%3e49.5%3c%2fAbsoluteLeft%3e%0d%0a++++++++++++++++%3c%2fChart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1255%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</t>
  </si>
  <si>
    <t xml:space="preserve"> 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</t>
  </si>
  <si>
    <t xml:space="preserve"> 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</t>
  </si>
  <si>
    <t xml:space="preserve"> 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</t>
  </si>
  <si>
    <t xml:space="preserve"> 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19%3c%2fY%3e%0d%0a++++++++++++++++%3cImages+%2f%3e%0d%0a++++++++++++++++%3cFormControls+%2f%3e%0d%0a++++++++++++++++%3cGrid+%2f%3e%0d%0a++++++++++++++++%3cChart%3e%0d%0a++++++++++++++++++%3cNameIndex%3e2%3c%2fNameIndex%3e%0d%0a++++++++++++++++++%3cZOrder%3e3%3c%2fZOrder%3e%0d%0a++++++++++++++++++%3cChartType%3exlArea%3c%2fChartType%3e%0d%0a++++++++++++++++++%3cChartHeight%3e92.5281066894531%3c%2fChartHeight%3e%0d%0a++++++++++++++++++%3cChartWidth%3e444.704406738281%3c%2fChartWidth%3e%0d%0a++++++++++++++++++%3cPlotHeight%3e69.0112598425197%3c%2fPlotHeight%3e%0d%0a++++++++++++++++++%3cPlotWidth%3e417.092047244094%3c%2fPlotWidth%3e%0d%0a++++++++++++++++++%3cPlotTop%3e7%3c%2fPlotTop%3e%0d%0a++++++++++++++++++%3cPlotLeft%3e7%3c%2fPlotLeft%3e%0d%0a++++++++++++++++++%3cPlotColor%3e-65537%3c%2fPlotColor%3e%0d%0a++++++++++++++++++%3cWallColor%3e-1%3c%2fWallColor%3e%0d%0a++++++++++++++++++%3cLegendBoxBackColor%3e-1%3c%2fLegendBoxBackColor%3e%0d%0a++++++++++++++++++%3cLegendBoxTop+%2f%3e%0d%0a++++++++++++++++++%3cLegendBoxLeft+%2f%3e%0d%0a++++++++++++++++++%3cXAxisLabelStep%3e1%3c%2fXAxisLabelStep%3e%0d%0a++++++++++++++++++%3cXAxisTitle+%2f%3e%0d%0a++++++++++++++++++%3cYAxisTitle+%2f%3e%0d%0a++++++++++++++++++%3cXAxisHasMajorGrid%3efalse%3c%2fXAxisHasMajorGrid%3e%0d%0a++++++++++++++++++%3cYAxisHasMajorGrid%3efalse%3c%2fYAxisHasMajorGrid%3e%0d%0a++++++++++++++++++%3cXAxisHasMinorGrid%3efalse%3c%2fXAxisHasMinorGrid%3e%0d%0a++++++++++++++++++%3cYAxisHasMinorGrid%3efalse%3c%2fYAxisHasMinorGrid%3e%0d%0a++++++++++++++++++%3cTop%3e0.795879787868946%3c%2fTop%3e%0d%0a++++++++++++++++++%3cLeft%3e0.100240688131313%3c%2fLeft%3e%0d%0a++++++++++++++++++%3cTitle%3eADR%3c%2fTitle%3e%0d%0a++++++++++++++++++%3cFont+%2f%3e%0d%0a++++++++++++++++++%3cChartColor%3e-65537%3c%2fChartColor%3e%0d%0a++++++++++++++++++%3cSeriesCollection%3e%0d%0a++++++++++++++++++++%3cSeries%3e%0d%0a++++++++++++++++++++++%3cNameIndex%3e0%3c%2fNameIndex%3e%0d%0a++++++++++++++++++++++%3cName%3eSeri+1%3c%2fName%3e%0d%0a++++++++++++++++++++++%3cColor%3e-11566659%3c%2fColor%3e%0d%0a++++++++++++++++++++++%3cBorderColor%3e-65537%3c%2fBorderColor%3e%0d%0a++++++++++++++++++++%3c%2fSeries%3e%0d%0a++++++++++++++++++%3c%2fSeriesCollection%3e%0d%0a++++++++++++++++++%3cLegendPosition+%2f%3e%0d%0a++++++++++++++++++%3cHasLegend%3efalse%3c%2fHasLegend%3e%0d%0a++++++++++++++++++%3cTopLeftRangeAddress%3e%3d'Dashboard'!%24L%2419%3c%2fTopLeftRangeAddress%3e%0d%0a++++++++++++++++++%3cAbsoluteTop%3e338.325836181641%3c%2fAbsoluteTop%3e%0d%0a++++++++++++++++++%3cAbsoluteLeft%3e498.98095703125%3c%2fAbsoluteLeft%3e%0d%0a++++++++++++++++%3c%2fChart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19%3c%2fY%3e%0d%0a++++++++++++++++%3cImages+%2f%3e%0d%0a++++++++++++++++%3cFormControls+%2f%3e%0d%0a++++++++++++++++%3cGrid+%2f%3e%0d%0a++++++++++++++++%3cExportPage+%2f%3e%0d%0a++++++++++++++++%3cExportRange+%2f%3e%0d%</t>
  </si>
  <si>
    <t xml:space="preserve"> 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</t>
  </si>
  <si>
    <t xml:space="preserve"> +++++++%3cWrapText%3eFalse%3c%2fWrapText%3e%0d%0a++++++++++++++++%3cFontSize%3e11%3c%2fFontSize%3e%0d%0a++++++++++++++++%3cX%3e27%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</t>
  </si>
  <si>
    <t xml:space="preserve"> 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22%3c%2fY%3e%0d%0a++++++++++++++++%3cImages+%2f%3e%0d%0a++++++++++++++++%3cFormControls+%2f%3e%0d%0a++++++++++++++++%3cGrid+%2f%3e%0d%0a++++++++++++++++%3cExportPage+%2f%3e%0d%0a++++++++++++++++%3cExportRange+%2f%3e%0d%0</t>
  </si>
  <si>
    <t xml:space="preserve"> 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</t>
  </si>
  <si>
    <t xml:space="preserve"> ize%3e11%3c%2fFontSize%3e%0d%0a++++++++++++++++%3cX%3e17%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</t>
  </si>
  <si>
    <t xml:space="preserve"> 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</t>
  </si>
  <si>
    <t xml:space="preserve"> 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25%3c%2fY%3e%0d%0a++++++++++++++++%3cImages+%2f%3e%0d%0a++++++++++++++++%3cFormControls+%2f%3e%0d%0a++++++++++++++++%3cGrid+%2f%3e%0d%0a++++++++++++++++%3cChart%3e%0d%0a++++++++++++++++++%3cNameIndex%3e3%3c%2fNameIndex%3e%0d%0a++++++++++++++++++%3cZOrder%3e4%3c%2fZOrder%3e%0d%0a++++++++++++++++++%3cChartType%3exlArea%3c%2fChartType%3e%0d%0a++++++++++++++++++%3cChartHeight%3e92.5281066894531%3c%2fChartHeight%3e%0d%0a++++++++++++++++++%3cChartWidth%3e444.704498291016%3c%2fChartWidth%3e%0d%0a++++++++++++++++++%3cPlotHeight%3e69.0112598425197%3c%2fPlotHeight%3e%0d%0a++++++++++++++++++%3cPlotWidth%3e417.092125984252%3c%2fPlotWidth%3e%0d%0a++++++++++++++++++%3cPlotTop%3e7%3c%2fPlotTop%3e%0d%0a++++++++++++++++++%3cPlotLeft%3e7%3c%2fPlotLeft%3e%0d%0a++++++++++++++++++%3cPlotColor%3e-65537%3c%2fPlotColor%3e%0d%0a++++++++++++++++++%3cWallColor%3e-1%3c%2fWallColor%3e%0d%0a++++++++++++++++++%3cLegendBoxBackColor%3e-1%3c%2fLegendBoxBackColor%3e%0d%0a++++++++++++++++++%3cLegendBoxTop+%2f%3e%0d%0a++++++++++++++++++%3cLegendBoxLeft+%2f%3e%0d%0a++++++++++++++++++%3cXAxisLabelStep%3e1%3c%2fXAxisLabelStep%3e%0d%0a++++++++++++++++++%3cXAxisTitle+%2f%3e%0d%0a++++++++++++++++++%3cYAxisTitle+%2f%3e%0d%0a++++++++++++++++++%3cXAxisHasMajorGrid%3efalse%3c%2fXAxisHasMajorGrid%3e%0d%0a++++++++++++++++++%3cYAxisHasMajorGrid%3efalse%3c%2fYAxisHasMajorGrid%3e%0d%0a++++++++++++++++++%3cXAxisHasMinorGrid%3efalse%3c%2fXAxisHasMinorGrid%3e%0d%0a++++++++++++++++++%3cYAxisHasMinorGrid%3efalse%3c%2fYAxisHasMinorGrid%3e%0d%0a++++++++++++++++++%3cTop%3e0%3c%2fTop%3e%0d%0a++++++++++++++++++%3cLeft%3e0.100240688131313%3c%2fLeft%3e%0d%0a++++++++++++++++++%3cTitle%3eRevPAR%3c%2fTitle%3e%0d%0a++++++++++++++++++%3cFont+%2f%3e%0d%0a++++++++++++++++++%3cChartColor%3e-65537%3c%2fChartColor%3e%0d%0a++++++++++++++++++%3cSeriesCollection%3e%0d%0a++++++++++++++++++++%3cSeries%3e%0d%0a++++++++++++++++++++++%3cNameIndex%3e0%3c%2fNameIndex%3e%0d%0a++++++++++++++++++++++%3cName%3eSeri+1%3c%2fName%3e%0d%0a++++++++++++++++++++++%3cColor%3e-11566659%3c%2fColor%3e%0d%0a++++++++++++++++++++++%3cBorderColor%3e-65537%3c%2fBorderColor%3e%0d%0a++++++++++++++++++++%3c%2fSeries%3e%0d%0a++++++++++++++++++%3c%2fSeriesCollection%3e%0d%0a++++++++++++++++++%3cLegendPosition+%2f%3e%0d%0a++++++++++++++++++%3cHasLegend%3efalse%3c%2fHasLegend%3e%0d%0a++++++++++++++++++%3cTopLeftRangeAddress%3e%3d'Dashboard'!%24L%2425%3c%2fTopLeftRangeAddress%3e%0d%0a++++++++++++++++++%3cAbsoluteTop%3e432%3c%2fAbsoluteTop%3e%0d%0a++++++++++++++++++%3cAbsoluteLeft%3e498.98095703125%3c%2fAbsoluteLeft%3e%0d%0a++++++++++++++++%3c%2fChart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26%3c%2fY%3e%0d%0a++++++++++++++++%3cImages+%2f%3e</t>
  </si>
  <si>
    <t xml:space="preserve"> 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</t>
  </si>
  <si>
    <t xml:space="preserve"> a%3eFalse%3c%2fCellHasFormula%3e%0d%0a++++++++++++++++%3cFontName%3eArial%3c%2fFontName%3e%0d%0a++++++++++++++++%3cWrapText%3eFalse%3c%2fWrapText%3e%0d%0a++++++++++++++++%3cFontSize%3e11%3c%2fFontSize%3e%0d%0a++++++++++++++++%3cX%3e2%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</t>
  </si>
  <si>
    <t xml:space="preserve"> 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1268%3c%2fStyle%3e%0d%0a++++++++++++++++%3cMerge%3eTrue%3c%2fMerge%3e%0d%0a++++++++++++++++%3cRowSpan+%2f%3e%0d%0a++++++++++++++++%3cColSpan%3e8%3c%2fColSpan%3e%0d%0a++++++++++++++++%3cFormat%3eGeneral%3c%2fFormat%3e%0d%0a++++++++++++++++%3cWidth%3e422.25%3c%2fWidth%3e%0d%0a++++++++++++++++%3cText%3e++Average+Daily+Occupancy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12%3c%2fFontSize%3e%0d%0a++++++++++++++++%3cX%3e3%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28%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</t>
  </si>
  <si>
    <t xml:space="preserve"> +%3c%2fTD%3e%0d%0a++++++++++++++%3cTD%3e%0d%0a++++++++++++++++%3cPSCFormated%3efalse%3c%2fPSCFormated%3e%0d%0a++++++++++++++++%3cStyle%3eClass1290%3c%2fStyle%3e%0d%0a++++++++++++++++%3cMerge%3eFalse%3c%2fMerge%3e%0d%0a++++++++++++++++%3cRowSpan+%2f%3e%0d%0a++++++++++++++++%3cColSpan+%2f%3e%0d%0a++++++++++++++++%3cFormat%3eGeneral%3c%2fFormat%3e%0d%0a++++++++++++++++%3cWidth%3e72%3c%2fWidth%3e%0d%0a++++++++++++++++%3cText%3e++Monday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1291%3c%2fStyle%3e%0d%0a++++++++++++++++%3cMerge%3eFalse%3c%2fMerge%3e%0d%0a++++++++++++++++%3cRowSpan+%2f%3e%0d%0a++++++++++++++++%3cColSpan+%2f%3e%0d%0a++++++++++++++++%3cFormat%3e0%25%3c%2fFormat%3e%0d%0a++++++++++++++++%3cWidth%3e54.75%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4%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1292%3c%2fStyle%3e%0d%0a++++++++++++++++%3cMerge%3eFalse%3c%2fMerge%3e%0d%0a++++++++++++++++%3cRowSpan+%2f%3e%0d%0a++++++++++++++++%3cColSpan+%2f%3e%0d%0a++++++++++++++++%3cFormat%3e0%25%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1293%3c%2fStyle%3e%0d%0a++++++++++++++++%3cMerge%3eTrue%3c%2fMerge%3e%0d%0a++++++++++++++++%3cRowSpan+%2f%3e%0d%0a++++++++++++++++%3cColSpan%3e5%3c%2fColSpan%3e%0d%0a++++++++++++++++%3cFormat%3eGeneral%3c%2fFormat%3e%0d%0a++++++++++++++++%3cWidth%3e276%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10%3c%2fFontSize%3e%0d%0a++++++++++++++++%3cX%3e6%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29%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1294%3c%2fStyle%3e%0d%0a++++++++++++++++%3cMerge%3eFalse%3c%2fMerge%3e%0d%0a++++++++++++++++%3cRowSpan+%2f%3e%0d%0a++++++++++++++++%3cColSpan+%2f%3e%0d%0a++++++++++++++++%3cFormat%3eGeneral%3c%2fFormat%3e%0d%0a++++++++++++++++%3cWidth%3e72%3c%2fWidth%3e%0d%0a++++++++++++++++%3cText%3e++Tuesday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</t>
  </si>
  <si>
    <t xml:space="preserve"> 1%3c%2fFontSize%3e%0d%0a++++++++++++++++%3cX%3e3%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1295%3c%2fStyle%3e%0d%0a++++++++++++++++%3cMerge%3eFalse%3c%2fMerge%3e%0d%0a++++++++++++++++%3cRowSpan+%2f%3e%0d%0a++++++++++++++++%3cColSpan+%2f%3e%0d%0a++++++++++++++++%3cFormat%3e0%25%3c%2fFormat%3e%0d%0a++++++++++++++++%3cWidth%3e54.75%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4%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1296%3c%2fStyle%3e%0d%0a++++++++++++++++%3cMerge%3eFalse%3c%2fMerge%3e%0d%0a++++++++++++++++%3cRowSpan+%2f%3e%0d%0a++++++++++++++++%3cColSpan+%2f%3e%0d%0a++++++++++++++++%3cFormat%3e0%25%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1297%3c%2fStyle%3e%0d%0a++++++++++++++++%3cMerge%3eTrue%3c%2fMerge%3e%0d%0a++++++++++++++++%3cRowSpan+%2f%3e%0d%0a++++++++++++++++%3cColSpan%3e5%3c%2fColSpan%3e%0d%0a++++++++++++++++%3cFormat%3eGeneral%3c%2fFormat%3e%0d%0a++++++++++++++++%3cWidth%3e276%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10%3c%2fFontSize%3e%0d%0a++++++++++++++++%3cX%3e6%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30%3c%2fY%3e%0d%0a++++++++++++++++%3cImages+%2f%3e%0d%0a++++++++++++++++%3cFormControls+%2f%3e%0d%0a++++++++++++++++%3cGrid+%2f%3e%0d%0a++++++++++++++++%3cChart%3e%0d%0a++++++++++++++++++%3cNameIndex%3e4%3c%2fNameIndex%3e%0d%0a++++++++++++++++++%3cZOrder%3e5%3c%2fZOrder%3e%0d%0a++++++++++++++++++%3cChartType%3exlArea%3c%2fChartType%3e%0d%0a++++++++++++++++++%3cChartHeight%3e104.629211425781%3c%2fChartHeight%3e%0d%0a++++++++++++++++++%3cChartWidth%3e445.5%3c%2fChartWidth%3e%0d%0a++++++++++++++++++%3cPlotHeight%3e80.8089763779528%3c%2fPlotHeight%3e%0d%0a++++++++++++++++++%3cPlotWidth%3e417.887637795276%3c%2fPlotWidth%3e%0d%0a++++++++++++++++++%3cPlotTop%3e7%3c%2fPlotTop%3e%0d%0a++++++++++++++++++%3cPlotLeft%3e7%3c%2fPlotLeft%3e%0d%0a++++++++++++++++++%3cPlotColor%3e-65537%3c%2fPlotColor%3e%0d%0a++++++++++++++++++%3cWallColor%3e-1%3c%2fWallColor%3e%0d%0a++++++++++++++++++%3cLegendBoxBackColor%3e-1%3c%2fLegendBoxBackColor%3e%0d%0a++++++++++++++++++%3cLegendBoxTop+%2f%3e%0d%0a++++++++++++++++++%3cLegendBoxLeft+%2f%3e%0d%0a++++++++++++++++++%3cXAxisLabelStep%3e1%3c%2fXAxisLabelStep%3e%0d%0a++++++++++++++++++%3cXAxisTitle+%2f%3e%0d%0a++++++++++++++++++%3cYAxisTitle+%2f%3e%0d%0a++++++++++++++++++%3cXAxisHasMajorGrid%3efalse%3c%2fXAxisHasMajorGrid%3e%0d%0a++++++++++++++++++%3cYAxisHasMajorGrid%3efalse%3c%2fYAxisHasMajorGrid%3e%0d%0a++++++++++++++++++%3cXAxisHasMinorGrid%3efalse%3c%2fXAxisHasMinorGrid%3e%0d%0a++++++++++++++++++%3cYAxisHasMinorGrid%3efalse%3c%2fYAxisHasMinorGrid%3e%0d%0a++++++++++++++++++%3cTop%3e0.187266031901054%3c%2fTop%3e%0d%0a++++++++++++++++++%3cLeft%3e0.0680979719065863%3c%2fLeft%3e%0d%0a++++++++++++++++++%3cTitle%3eOccupancy+Rate%3c%2fTitle%3e%0d%0a++++++++++++++++++%3cFont+%2f%3e%0d%0a++++++++++++++++++%3cChartColor%3e-65537%3c%2fChartColor%3e%0d%0a++++++++++++++++++%3cSeriesCollection%3e%0d%0a++++++++++++++++++++%3cSeries%3e%0d%0a++++++++++++++++++++++%3cNameIndex%3e0%3c%2fNameIndex%3e%0d%0a++++++++++++++++++++++%3cName%3eSeri+1%3c%2fName%3e%0d%0a++++++++++++++++++++++%3cColor%3e-11566659%3c%2fColor%3e%0d%0a++++++++++++++++++++++%3cBorderColor%3e-65537%3c%2fBorderColor%3e%0d%0a++++++++++++++++++++%3c%2fSeries%3e%0d%0a++++++++++++++++++%3c%2fSeriesCollection%3e%0d%0a++++++++++++++++++%3cLegendPosition+%2f%3e%0d%0a++++++++++++++++++%3cHasLegend%3efalse%3c%2fHasLegend%3e%0d%0a++++++++++++++++++%3cTopLeftRangeAddress%3e%3d'Dashboard'!%24L%2430%3c%2fTopLeftRangeAddress%3e%0d%0a++++++++++++++++++%3cAbsoluteTop%3e525.370788574219%3c%2fAbsoluteTop%3e%0d%0a++++++++++++++++++%3cAbsoluteLeft%3e498.185424804688%3c%2fAbsoluteLeft%3e%0d%0a++++++++++++++++%3c%2fChart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30%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</t>
  </si>
  <si>
    <t xml:space="preserve"> 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1294%3c%2fStyle%3e%0d%0a++++++++++++++++%3cMerge%3eFalse%3c%2fMerge%3e%0d%0a++++++++++++++++%3cRowSpan+%2f%3e%0d%0a++++++++++++++++%3cColSpan+%2f%3e%0d%0a++++++++++++++++%3cFormat%3eGeneral%3c%2fFormat%3e%0d%0a++++++++++++++++%3cWidth%3e72%3c%2fWidth%3e%0d%0a++++++++++++++++%3cText%3e++Wednesday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1295%3c%2fStyle%3e%0d%0a++++++++++++++++%3cMerge%3eFalse%3c%2fMerge%3e%0d%0a++++++++++++++++%3cRowSpan+%2f%3e%0d%0a++++++++++++++++%3cColSpan+%2f%3e%0d%0a++++++++++++++++%3cFormat%3e0%25%3c%2fFormat%3e%0d%0a++++++++++++++++%3cWidth%3e54.75%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4%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1296%3c%2fStyle%3e%0d%0a++++++++++++++++%3cMerge%3eFalse%3c%2fMerge%3e%0d%0a++++++++++++++++%3cRowSpan+%2f%3e%0d%0a++++++++++++++++%3cColSpan+%2f%3e%0d%0a++++++++++++++++%3cFormat%3e0%25%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1297%3c%2fStyle%3e%0d%0a++++++++++++++++%3cMerge%3eTrue%3c%2fMerge%3e%0d%0a++++++++++++++++%3cRowSpan+%2f%3e%0d%0a++++++++++++++++%3cColSpan%3e5%3c%2fColSpan%3e%0d%0a++++++++++++++++%3cFormat%3eGeneral%3c%2fFormat%3e%0d%0a++++++++++++++++%3cWidth%3e276%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10%3c%2fFontSize%3e%0d%0a++++++++++++++++%3cX%3e6%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31%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</t>
  </si>
  <si>
    <t xml:space="preserve"> 3e%0d%0a++++++++++++++++%3cPSCFormated%3efalse%3c%2fPSCFormated%3e%0d%0a++++++++++++++++%3cStyle%3eClass1294%3c%2fStyle%3e%0d%0a++++++++++++++++%3cMerge%3eFalse%3c%2fMerge%3e%0d%0a++++++++++++++++%3cRowSpan+%2f%3e%0d%0a++++++++++++++++%3cColSpan+%2f%3e%0d%0a++++++++++++++++%3cFormat%3eGeneral%3c%2fFormat%3e%0d%0a++++++++++++++++%3cWidth%3e72%3c%2fWidth%3e%0d%0a++++++++++++++++%3cText%3e++Thursday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1295%3c%2fStyle%3e%0d%0a++++++++++++++++%3cMerge%3eFalse%3c%2fMerge%3e%0d%0a++++++++++++++++%3cRowSpan+%2f%3e%0d%0a++++++++++++++++%3cColSpan+%2f%3e%0d%0a++++++++++++++++%3cFormat%3e0%25%3c%2fFormat%3e%0d%0a++++++++++++++++%3cWidth%3e54.75%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4%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1296%3c%2fStyle%3e%0d%0a++++++++++++++++%3cMerge%3eFalse%3c%2fMerge%3e%0d%0a++++++++++++++++%3cRowSpan+%2f%3e%0d%0a++++++++++++++++%3cColSpan+%2f%3e%0d%0a++++++++++++++++%3cFormat%3e0%25%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1297%3c%2fStyle%3e%0d%0a++++++++++++++++%3cMerge%3eTrue%3c%2fMerge%3e%0d%0a++++++++++++++++%3cRowSpan+%2f%3e%0d%0a++++++++++++++++%3cColSpan%3e5%3c%2fColSpan%3e%0d%0a++++++++++++++++%3cFormat%3eGeneral%3c%2fFormat%3e%0d%0a++++++++++++++++%3cWidth%3e276%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10%3c%2fFontSize%3e%0d%0a++++++++++++++++%3cX%3e6%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32%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1294%3c%2fStyle%3e%0d%0a++++++++++++++++%3cMerge%3eFalse%3c%2fMerge%3e%0d%0a++++++++++++++++%3cRowSpan+%2f%3e%0d%0a++++++++++++++++%3cColSpan+%2f%3e%0d%0a++++++++++++++++%3cFormat%3eGeneral%3c%2fFormat%3e%0d%0a++++++++++++++++%3cWidth%3e72%3c%2fWidth%3e%0d%0a++++++++++++++++%3cText%3e++Friday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</t>
  </si>
  <si>
    <t xml:space="preserve"> +++%3cX%3e3%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1295%3c%2fStyle%3e%0d%0a++++++++++++++++%3cMerge%3eFalse%3c%2fMerge%3e%0d%0a++++++++++++++++%3cRowSpan+%2f%3e%0d%0a++++++++++++++++%3cColSpan+%2f%3e%0d%0a++++++++++++++++%3cFormat%3e0%25%3c%2fFormat%3e%0d%0a++++++++++++++++%3cWidth%3e54.75%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4%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1296%3c%2fStyle%3e%0d%0a++++++++++++++++%3cMerge%3eFalse%3c%2fMerge%3e%0d%0a++++++++++++++++%3cRowSpan+%2f%3e%0d%0a++++++++++++++++%3cColSpan+%2f%3e%0d%0a++++++++++++++++%3cFormat%3e0%25%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1297%3c%2fStyle%3e%0d%0a++++++++++++++++%3cMerge%3eTrue%3c%2fMerge%3e%0d%0a++++++++++++++++%3cRowSpan+%2f%3e%0d%0a++++++++++++++++%3cColSpan%3e5%3c%2fColSpan%3e%0d%0a++++++++++++++++%3cFormat%3eGeneral%3c%2fFormat%3e%0d%0a++++++++++++++++%3cWidth%3e276%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10%3c%2fFontSize%3e%0d%0a++++++++++++++++%3cX%3e6%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33%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1294%3c%2fStyle%3e%0d%0a++++++++++++++++%3cMerge%3eFalse%3c%2fMerge%3e%0d%0a++++++++++++++++%3cRowSpan+%2f%3e%0d%0a++++++++++++++++%3cColSpan+%2f%3e%0d%0a++++++++++++++++%3cFormat%3eGeneral%3c%2fFormat%3e%0d%0a++++++++++++++++%3cWidth%3e72%3c%2fWidth%3e%0d%0a++++++++++++++++%3cText%3e++Saturday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1295%3c%2fStyle%3e%0d%0a++++++++++++++++%3cMerge%3eFalse%3c%2fMerge%3e%0d%0a++++++++++++++++%3cRowSpan+%2f%3e%0d%0a++++++++++++++++%3cColSpan+%2f%3e%0d%0a++++++++++++++++%3cFormat%3e0%25%3c%2fFormat%3e%0d%0a++++++++++++++++%3cWidth%3e54.75%3c%2fWidth%3e%0d%0a++++++++++++++++%3cText+%2f%3e%0d%0a++++++++++++++++%3cHeight%3e18%3c%2fHeight%3e%0d%0a++++++++++++++++%3cAlign%3eRight%</t>
  </si>
  <si>
    <t xml:space="preserve"> 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4%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1296%3c%2fStyle%3e%0d%0a++++++++++++++++%3cMerge%3eFalse%3c%2fMerge%3e%0d%0a++++++++++++++++%3cRowSpan+%2f%3e%0d%0a++++++++++++++++%3cColSpan+%2f%3e%0d%0a++++++++++++++++%3cFormat%3e0%25%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1297%3c%2fStyle%3e%0d%0a++++++++++++++++%3cMerge%3eTrue%3c%2fMerge%3e%0d%0a++++++++++++++++%3cRowSpan+%2f%3e%0d%0a++++++++++++++++%3cColSpan%3e5%3c%2fColSpan%3e%0d%0a++++++++++++++++%3cFormat%3eGeneral%3c%2fFormat%3e%0d%0a++++++++++++++++%3cWidth%3e276%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10%3c%2fFontSize%3e%0d%0a++++++++++++++++%3cX%3e6%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34%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1298%3c%2fStyle%3e%0d%0a++++++++++++++++%3cMerge%3eFalse%3c%2fMerge%3e%0d%0a++++++++++++++++%3cRowSpan+%2f%3e%0d%0a++++++++++++++++%3cColSpan+%2f%3e%0d%0a++++++++++++++++%3cFormat%3eGeneral%3c%2fFormat%3e%0d%0a++++++++++++++++%3cWidth%3e72%3c%2fWidth%3e%0d%0a++++++++++++++++%3cText%3e++Sunday%3c%2fText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1299%3c%2fStyle%3e%0d%0a++++++++++++++++%3cMerge%3eFalse%3c%2fMerge%3e%0d%0a++++++++++++++++%3cRowSpan+%2f%3e%0d%0a++++++++++++++++%3cColSpan+%2f%3e%0d%0a++++++++++++++++%3cFormat%3e0%25%3c%2fFormat%3e%0d%0a++++++++++++++++%3cWidth%3e54.75%3c%2fWidth%3e%0d%0a++++++++++++++++%3cText+%2f%3e%0d%0a++++++++++++++++%3cHeight%3e18%3c%2fHeight%3e%0d%0a++++++++++++++++%3cAlign%3eRigh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11%3c%2fFontSize%3e%0d%0a++++++++++++++++%3cX%3e4%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1300%3c%2fStyle%3e%0d%0a++++++++++++++++</t>
  </si>
  <si>
    <t xml:space="preserve"> 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1301%3c%2fStyle%3e%0d%0a++++++++++++++++%3cMerge%3eTrue%3c%2fMerge%3e%0d%0a++++++++++++++++%3cRowSpan+%2f%3e%0d%0a++++++++++++++++%3cColSpan%3e5%3c%2fColSpan%3e%0d%0a++++++++++++++++%3cFormat%3eGeneral%3c%2fFormat%3e%0d%0a++++++++++++++++%3cWidth%3e276%3c%2fWidth%3e%0d%0a++++++++++++++++%3cText+%2f%3e%0d%0a++++++++++++++++%3cHeight%3e18%3c%2fHeight%3e%0d%0a++++++++++++++++%3cAlign%3eLeft%3c%2fAlign%3e%0d%0a++++++++++++++++%3cVerticalAlign%3eCenter%3c%2fVerticalAlign%3e%0d%0a++++++++++++++++%3cCellHasFormula%3eTrue%3c%2fCellHasFormula%3e%0d%0a++++++++++++++++%3cFontName%3eArial%3c%2fFontName%3e%0d%0a++++++++++++++++%3cWrapText%3eFalse%3c%2fWrapText%3e%0d%0a++++++++++++++++%3cFontSize%3e10%3c%2fFontSize%3e%0d%0a++++++++++++++++%3cX%3e6%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35%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1252%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3%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4%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5%3c%2fX%3e%0d%0a++++++++++++++++%3cY%3e36%3c%2fY%3e%0d%0a++++++++++++++++%3cImages+%2f%3e%0d%0a++++++++++++++++%3cFormControls+%2f%3e%0d%0a++++++++++++++++%3cGri</t>
  </si>
  <si>
    <t xml:space="preserve"> 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6%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7%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8%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9%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1254%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10%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11%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12%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13%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14%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15%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16%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17%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18%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19%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1267%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%3eCenter%3c%2fVerticalAlign%3e%0d%0a++++++++++++++++%3cCellHasFormula%3eFalse%3c%2fCellHasFormula%3e%0d%0a++++++++++++++++%3cFontName%3eArial%3c%2fFontName%3e%0d%0a++++++++++++++++%3cWrapText%3eFalse%3c%2fWrapText%3e%0d%0a++++++++++++++++%3cFontSize%3e11%3c%2fFontSize%3e%0d%0a++++++++++++++++%3cX%3e20%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21%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22%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23%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24%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25%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26%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27%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28%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1289%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29%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1303%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11%3c%2fFontSize%3e%0d%0a++++++++++++++++%3cX%3e30%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1258%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36%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1248%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</t>
  </si>
  <si>
    <t xml:space="preserve"> Calibri%3c%2fFontName%3e%0d%0a++++++++++++++++%3cWrapText%3eFalse%3c%2fWrapText%3e%0d%0a++++++++++++++++%3cFontSize%3e11%3c%2fFontSize%3e%0d%0a++++++++++++++++%3cX%3e2%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72%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3%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54.75%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4%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5%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6%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7%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19.5%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8%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114%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9%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14.25%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12%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13%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14%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15%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16%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17%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18%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Times+New+Roman%3c%2fFontName%3e%0d%0a++++++++++++++++%3cWrapText%3eFalse%3c%2fWrapText%3e%0d%0a++++++++++++++++%3cFontSize%3e11%3c%2fFontSize%3e%0d%0a++++++++++++++++%3cX%3e19%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%3eCenter%3c%2fVerticalAlign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1306%3c%2fStyle%3e%0d%0a++++++++++++++++%3cMerge%3eFalse%3c%2fMerge%3e%0d%0a++++++++++++++++%3cRowSpan+%2f%3e%0d%0a++++++++++++++++%3cColSpan+%2f%3e%0d%0a++++++++++++++++%3</t>
  </si>
  <si>
    <t xml:space="preserve"> 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++%3cTD%3e%0d%0a++++++++++++++++%3cPSCFormated%3efalse%3c%2fPSCFormated%3e%0d%0a++++++++++++++++%3cStyle%3eClass1248%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37%3c%2fY%3e%0d%0a++++++++++++++++%3cImages+%2f%3e%0d%0a++++++++++++++++%3cFormControls+%2f%3e%0d%0a++++++++++++++++%3cGrid+%2f%3e%0d%0a++++++++++++++++%3cExportPage+%2f%3e%0d%0a++++++++++++++++%3cExportRange+%2f%3e%0d%0a++++++++++++++++%3cMaps+%2f%3e%0d%0a++++++++++++++%3c%2fTD%3e%0d%0a++++++++++++%3c%2fTDs%3e%0d%0a++++++++++++%3cIsRowVisible%3etrue%3c%2fIsRowVisible%3e%0d%0a++++++++++%3c%2fTR%3e%0d%0a++++++++%3c%2fTRs%3e%0d%0a++++++++%3cPvtStyles+%2f%3e%0d%0a++++++++%3cSheetID%3e0%3c%2fSheetID%3e%0d%0a++++++%3c%2fTable%3e%0d%0a++++%3c%2fTableCollection%3e%0d%0a++%3c%2fTables%3e%0d%0a++%3cPageExportRanges%3e%0d%0a++++%3cExportRangesCollection%3e%0d%0a++++++%3cExportRanges%3e%0d%0a++++++++%3cRanges+%2f%3e%0d%0a++++++++%3cExportType%3ePdf%3c%2fExportType%3e%0d%0a++++++++%3cPageOrientation%3eLandscape%3c%2fPageOrientation%3e%0d%0a++++++++%3cPageSize%3eA4%3c%2fPageSize%3e%0d%0a++++++%3c%2fExportRanges%3e%0d%0a++++%3c%2fExportRangesCollection%3e%0d%0a++%3c%2fPageExportRanges%3e%0d%0a++%3cVersion%3e2.3.0.0%3c%2fVersion%3e%0d%0a++%3cMaps+%2f%3e%0d%0a%3c%2fWizardSettings%3e</t>
  </si>
  <si>
    <t>http://www1.spreadsheetweb.com/SpreadSheetWEB/Output.aspx?ApplicationId=12dcd85f-699a-4481-833c-5d5ba4f53511</t>
  </si>
  <si>
    <t>&gt;&gt;</t>
  </si>
  <si>
    <t>1)</t>
  </si>
  <si>
    <t>2)</t>
  </si>
  <si>
    <t>5)</t>
  </si>
  <si>
    <t>Visit the site below:</t>
  </si>
  <si>
    <t>http://www.spreadsheetweb.com/getting_started.htm</t>
  </si>
  <si>
    <t>6)</t>
  </si>
  <si>
    <t xml:space="preserve">http://trial.spreadsheetweb.com/spreadsheetweb/ </t>
  </si>
  <si>
    <t>Login to page with your new account information.</t>
  </si>
  <si>
    <t>7)</t>
  </si>
  <si>
    <t>http://www.spreadsheetweb.com/demos.htm</t>
  </si>
  <si>
    <t>Copyright (c) 2009 Pagos, Inc. http://www.pagos.com/</t>
  </si>
  <si>
    <t>Follow the steps to enable your Hotel Dashboard.</t>
  </si>
  <si>
    <t>Your Hotel Dashboard is ready to use. Following steps are for online use.</t>
  </si>
  <si>
    <t>You will only need the username and password to create your Hotel Dashboard.</t>
  </si>
  <si>
    <t>Click "Add Web Application" to upload this file. Your Hotel Dashboard will be created automatically.</t>
  </si>
  <si>
    <t>You can simply use the Hotel Dashboard from that link or place it on your website.</t>
  </si>
  <si>
    <t>Your Hotel Dashboard will look like:</t>
  </si>
  <si>
    <t>This template is prepared for keeping track of the daily room and revenue data and analyzing the performance of the hotel with the help of a dashboard.</t>
  </si>
  <si>
    <t>This template may store and analyze the data for a year. Enter the year that you want to use the template for:</t>
  </si>
  <si>
    <t>Rooms Available</t>
  </si>
  <si>
    <t>Rooms Sold</t>
  </si>
  <si>
    <t>Rooms Posted Taxable</t>
  </si>
  <si>
    <t>Rooms Posted Nontaxable</t>
  </si>
  <si>
    <t>Rooms Posted Total</t>
  </si>
  <si>
    <t>Revenue Rooms Taxable</t>
  </si>
  <si>
    <t>Revenue Rooms Nontaxable</t>
  </si>
  <si>
    <t>Revenue Rooms Adjustment</t>
  </si>
  <si>
    <t>Revenue Rooms Total</t>
  </si>
  <si>
    <t>Rate Average Posting</t>
  </si>
  <si>
    <t>Occupancy Rate</t>
  </si>
  <si>
    <t>Revenue Food Beverage</t>
  </si>
  <si>
    <t>Revenue Telephone</t>
  </si>
  <si>
    <t>Revenue Other</t>
  </si>
  <si>
    <t>Week Day</t>
  </si>
  <si>
    <t>Data sheet contains sample data. Delete the sample data and start entering your daily information.</t>
  </si>
  <si>
    <t>Your data will be stored in your Data sheet and your dashboard will be updated as the data is updated.</t>
  </si>
  <si>
    <t>In order to see more online applications created with SpreadsheetWEB you can check the link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</si>
</sst>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Tur"/>
    </font>
    <font>
      <sz val="11"/>
      <color theme="1"/>
      <name val="Times New Roman"/>
      <family val="1"/>
      <charset val="162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theme="6" tint="-0.249977111117893"/>
      <name val="Arial"/>
      <family val="2"/>
      <charset val="162"/>
    </font>
    <font>
      <u/>
      <sz val="11"/>
      <color theme="10"/>
      <name val="Calibri"/>
      <family val="2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color theme="4" tint="-0.249977111117893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rgb="FFFBFAF7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CE7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thick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medium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34998626667073579"/>
      </top>
      <bottom style="thick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14" fontId="0" fillId="0" borderId="0" xfId="0" applyNumberFormat="1"/>
    <xf numFmtId="4" fontId="0" fillId="0" borderId="0" xfId="0" applyNumberFormat="1"/>
    <xf numFmtId="164" fontId="0" fillId="0" borderId="0" xfId="1" applyFont="1"/>
    <xf numFmtId="9" fontId="0" fillId="0" borderId="0" xfId="2" applyFont="1"/>
    <xf numFmtId="0" fontId="0" fillId="2" borderId="0" xfId="0" applyFill="1" applyAlignment="1">
      <alignment textRotation="90"/>
    </xf>
    <xf numFmtId="0" fontId="0" fillId="0" borderId="0" xfId="0" applyAlignment="1">
      <alignment textRotation="90"/>
    </xf>
    <xf numFmtId="0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9" fontId="0" fillId="0" borderId="0" xfId="0" applyNumberFormat="1"/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/>
    <xf numFmtId="0" fontId="4" fillId="0" borderId="18" xfId="0" applyFont="1" applyFill="1" applyBorder="1"/>
    <xf numFmtId="0" fontId="4" fillId="0" borderId="1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2" xfId="0" applyFont="1" applyFill="1" applyBorder="1"/>
    <xf numFmtId="0" fontId="7" fillId="3" borderId="15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39" fontId="4" fillId="4" borderId="0" xfId="1" applyNumberFormat="1" applyFont="1" applyFill="1" applyBorder="1" applyAlignment="1">
      <alignment horizontal="right" vertical="center"/>
    </xf>
    <xf numFmtId="39" fontId="4" fillId="4" borderId="5" xfId="1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39" fontId="4" fillId="4" borderId="0" xfId="1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39" fontId="4" fillId="4" borderId="13" xfId="1" applyNumberFormat="1" applyFont="1" applyFill="1" applyBorder="1" applyAlignment="1">
      <alignment horizontal="right" vertical="center"/>
    </xf>
    <xf numFmtId="39" fontId="4" fillId="4" borderId="6" xfId="1" applyNumberFormat="1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/>
    </xf>
    <xf numFmtId="39" fontId="4" fillId="4" borderId="13" xfId="1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9" fontId="4" fillId="4" borderId="13" xfId="2" applyFont="1" applyFill="1" applyBorder="1" applyAlignment="1">
      <alignment horizontal="right" vertical="center"/>
    </xf>
    <xf numFmtId="9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vertical="center"/>
    </xf>
    <xf numFmtId="9" fontId="4" fillId="4" borderId="0" xfId="2" applyFont="1" applyFill="1" applyBorder="1" applyAlignment="1">
      <alignment horizontal="right" vertical="center"/>
    </xf>
    <xf numFmtId="9" fontId="4" fillId="4" borderId="0" xfId="2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/>
    <xf numFmtId="0" fontId="4" fillId="0" borderId="4" xfId="0" applyFont="1" applyFill="1" applyBorder="1"/>
    <xf numFmtId="0" fontId="10" fillId="6" borderId="25" xfId="0" applyFont="1" applyFill="1" applyBorder="1" applyAlignment="1">
      <alignment vertical="center"/>
    </xf>
    <xf numFmtId="0" fontId="10" fillId="6" borderId="26" xfId="0" applyFont="1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10" fillId="6" borderId="28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0" fillId="6" borderId="29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6" borderId="0" xfId="0" applyFill="1" applyBorder="1" applyAlignment="1">
      <alignment horizontal="center"/>
    </xf>
    <xf numFmtId="0" fontId="10" fillId="6" borderId="29" xfId="0" applyFont="1" applyFill="1" applyBorder="1" applyAlignment="1">
      <alignment vertical="center"/>
    </xf>
    <xf numFmtId="0" fontId="10" fillId="6" borderId="33" xfId="0" applyFont="1" applyFill="1" applyBorder="1" applyAlignment="1">
      <alignment vertical="center"/>
    </xf>
    <xf numFmtId="0" fontId="10" fillId="6" borderId="34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/>
    <xf numFmtId="4" fontId="0" fillId="0" borderId="40" xfId="0" applyNumberFormat="1" applyBorder="1" applyProtection="1">
      <protection locked="0"/>
    </xf>
    <xf numFmtId="9" fontId="0" fillId="7" borderId="40" xfId="0" applyNumberFormat="1" applyFill="1" applyBorder="1"/>
    <xf numFmtId="0" fontId="0" fillId="0" borderId="30" xfId="0" applyBorder="1" applyProtection="1">
      <protection locked="0"/>
    </xf>
    <xf numFmtId="4" fontId="0" fillId="0" borderId="30" xfId="0" applyNumberFormat="1" applyBorder="1" applyProtection="1">
      <protection locked="0"/>
    </xf>
    <xf numFmtId="9" fontId="0" fillId="8" borderId="30" xfId="0" applyNumberFormat="1" applyFill="1" applyBorder="1"/>
    <xf numFmtId="9" fontId="0" fillId="9" borderId="30" xfId="0" applyNumberFormat="1" applyFill="1" applyBorder="1"/>
    <xf numFmtId="9" fontId="0" fillId="7" borderId="30" xfId="0" applyNumberFormat="1" applyFill="1" applyBorder="1"/>
    <xf numFmtId="0" fontId="0" fillId="0" borderId="45" xfId="0" applyBorder="1" applyProtection="1">
      <protection locked="0"/>
    </xf>
    <xf numFmtId="9" fontId="0" fillId="7" borderId="45" xfId="0" applyNumberFormat="1" applyFill="1" applyBorder="1"/>
    <xf numFmtId="0" fontId="0" fillId="7" borderId="40" xfId="0" applyNumberForma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8" borderId="30" xfId="0" applyNumberForma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9" borderId="30" xfId="0" applyNumberFormat="1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7" borderId="30" xfId="0" applyNumberForma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45" xfId="0" applyNumberForma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14" fontId="0" fillId="7" borderId="39" xfId="0" applyNumberFormat="1" applyFill="1" applyBorder="1" applyAlignment="1">
      <alignment horizontal="center"/>
    </xf>
    <xf numFmtId="14" fontId="0" fillId="8" borderId="42" xfId="0" applyNumberFormat="1" applyFill="1" applyBorder="1" applyAlignment="1">
      <alignment horizontal="center"/>
    </xf>
    <xf numFmtId="14" fontId="0" fillId="9" borderId="42" xfId="0" applyNumberFormat="1" applyFill="1" applyBorder="1" applyAlignment="1">
      <alignment horizontal="center"/>
    </xf>
    <xf numFmtId="14" fontId="0" fillId="7" borderId="42" xfId="0" applyNumberFormat="1" applyFill="1" applyBorder="1" applyAlignment="1">
      <alignment horizontal="center"/>
    </xf>
    <xf numFmtId="14" fontId="0" fillId="7" borderId="44" xfId="0" applyNumberForma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4" fontId="16" fillId="0" borderId="0" xfId="0" applyNumberFormat="1" applyFont="1"/>
    <xf numFmtId="4" fontId="0" fillId="7" borderId="40" xfId="0" applyNumberFormat="1" applyFill="1" applyBorder="1"/>
    <xf numFmtId="4" fontId="0" fillId="8" borderId="30" xfId="0" applyNumberFormat="1" applyFill="1" applyBorder="1"/>
    <xf numFmtId="4" fontId="0" fillId="9" borderId="30" xfId="0" applyNumberFormat="1" applyFill="1" applyBorder="1"/>
    <xf numFmtId="4" fontId="0" fillId="7" borderId="30" xfId="0" applyNumberFormat="1" applyFill="1" applyBorder="1"/>
    <xf numFmtId="4" fontId="0" fillId="7" borderId="45" xfId="0" applyNumberFormat="1" applyFill="1" applyBorder="1"/>
    <xf numFmtId="4" fontId="0" fillId="0" borderId="40" xfId="1" applyNumberFormat="1" applyFont="1" applyBorder="1" applyProtection="1">
      <protection locked="0"/>
    </xf>
    <xf numFmtId="4" fontId="0" fillId="0" borderId="41" xfId="1" applyNumberFormat="1" applyFont="1" applyBorder="1" applyProtection="1">
      <protection locked="0"/>
    </xf>
    <xf numFmtId="4" fontId="0" fillId="0" borderId="30" xfId="1" applyNumberFormat="1" applyFont="1" applyBorder="1" applyProtection="1">
      <protection locked="0"/>
    </xf>
    <xf numFmtId="4" fontId="0" fillId="0" borderId="43" xfId="1" applyNumberFormat="1" applyFont="1" applyBorder="1" applyProtection="1">
      <protection locked="0"/>
    </xf>
    <xf numFmtId="4" fontId="0" fillId="0" borderId="43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4" fontId="0" fillId="0" borderId="46" xfId="0" applyNumberFormat="1" applyBorder="1" applyProtection="1">
      <protection locked="0"/>
    </xf>
    <xf numFmtId="0" fontId="17" fillId="10" borderId="36" xfId="0" applyFont="1" applyFill="1" applyBorder="1" applyAlignment="1">
      <alignment horizontal="center" textRotation="90"/>
    </xf>
    <xf numFmtId="0" fontId="17" fillId="10" borderId="37" xfId="0" applyNumberFormat="1" applyFont="1" applyFill="1" applyBorder="1" applyAlignment="1">
      <alignment horizontal="center" textRotation="90"/>
    </xf>
    <xf numFmtId="0" fontId="17" fillId="10" borderId="37" xfId="0" applyFont="1" applyFill="1" applyBorder="1" applyAlignment="1">
      <alignment horizontal="center" textRotation="90"/>
    </xf>
    <xf numFmtId="0" fontId="17" fillId="2" borderId="37" xfId="0" applyFont="1" applyFill="1" applyBorder="1" applyAlignment="1">
      <alignment horizontal="center" textRotation="90"/>
    </xf>
    <xf numFmtId="0" fontId="17" fillId="2" borderId="37" xfId="0" applyFont="1" applyFill="1" applyBorder="1" applyAlignment="1">
      <alignment textRotation="90"/>
    </xf>
    <xf numFmtId="0" fontId="17" fillId="10" borderId="37" xfId="0" applyFont="1" applyFill="1" applyBorder="1" applyAlignment="1">
      <alignment textRotation="90"/>
    </xf>
    <xf numFmtId="0" fontId="17" fillId="2" borderId="38" xfId="0" applyFont="1" applyFill="1" applyBorder="1" applyAlignment="1">
      <alignment textRotation="90"/>
    </xf>
    <xf numFmtId="0" fontId="8" fillId="4" borderId="0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5" fillId="6" borderId="0" xfId="3" applyFont="1" applyFill="1" applyBorder="1" applyAlignment="1" applyProtection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3" fillId="11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EF6F0"/>
      <color rgb="FFFDF0E7"/>
      <color rgb="FFFCE7D8"/>
      <color rgb="FFFAFBF7"/>
      <color rgb="FFFBFAF7"/>
      <color rgb="FFF6F5F0"/>
      <color rgb="FFF4F3E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84718122252344E-2"/>
          <c:y val="0.11437753367063698"/>
          <c:w val="0.38877244850077247"/>
          <c:h val="0.78222937874011345"/>
        </c:manualLayout>
      </c:layout>
      <c:pieChart>
        <c:varyColors val="1"/>
        <c:ser>
          <c:idx val="0"/>
          <c:order val="0"/>
          <c:cat>
            <c:strRef>
              <c:f>Calculations!$Y$19:$Y$22</c:f>
              <c:strCache>
                <c:ptCount val="4"/>
                <c:pt idx="0">
                  <c:v>Rooms</c:v>
                </c:pt>
                <c:pt idx="1">
                  <c:v>Food &amp; Beverage</c:v>
                </c:pt>
                <c:pt idx="2">
                  <c:v>Telephone</c:v>
                </c:pt>
                <c:pt idx="3">
                  <c:v>Other</c:v>
                </c:pt>
              </c:strCache>
            </c:strRef>
          </c:cat>
          <c:val>
            <c:numRef>
              <c:f>Calculations!$Z$19:$Z$22</c:f>
              <c:numCache>
                <c:formatCode>#,##0.00_);\(#,##0.00\)</c:formatCode>
                <c:ptCount val="4"/>
                <c:pt idx="0">
                  <c:v>291856</c:v>
                </c:pt>
                <c:pt idx="1">
                  <c:v>114841.09000000001</c:v>
                </c:pt>
                <c:pt idx="2">
                  <c:v>4580.74</c:v>
                </c:pt>
                <c:pt idx="3">
                  <c:v>175104.66999999998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legend>
      <c:legendPos val="r"/>
      <c:layout>
        <c:manualLayout>
          <c:xMode val="edge"/>
          <c:yMode val="edge"/>
          <c:x val="0.59590406732617862"/>
          <c:y val="0.31176846504824518"/>
          <c:w val="0.38051268015264167"/>
          <c:h val="0.49929742332888538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Revenue Figures</a:t>
            </a:r>
          </a:p>
        </c:rich>
      </c:tx>
      <c:layout>
        <c:manualLayout>
          <c:xMode val="edge"/>
          <c:yMode val="edge"/>
          <c:x val="0.30678307487822071"/>
          <c:y val="7.07284473156604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12891744380143"/>
          <c:y val="0.18891395014974899"/>
          <c:w val="0.85281938316511463"/>
          <c:h val="0.57310926709734911"/>
        </c:manualLayout>
      </c:layout>
      <c:lineChart>
        <c:grouping val="standard"/>
        <c:varyColors val="0"/>
        <c:ser>
          <c:idx val="0"/>
          <c:order val="0"/>
          <c:tx>
            <c:v>Rooms</c:v>
          </c:tx>
          <c:marker>
            <c:symbol val="none"/>
          </c:marker>
          <c:val>
            <c:numRef>
              <c:f>Calculations!$M$4:$M$33</c:f>
              <c:numCache>
                <c:formatCode>General</c:formatCode>
                <c:ptCount val="30"/>
                <c:pt idx="0">
                  <c:v>6300</c:v>
                </c:pt>
                <c:pt idx="1">
                  <c:v>6588</c:v>
                </c:pt>
                <c:pt idx="2">
                  <c:v>4457</c:v>
                </c:pt>
                <c:pt idx="3">
                  <c:v>7820</c:v>
                </c:pt>
                <c:pt idx="4">
                  <c:v>13668</c:v>
                </c:pt>
                <c:pt idx="5">
                  <c:v>16046</c:v>
                </c:pt>
                <c:pt idx="6">
                  <c:v>10264</c:v>
                </c:pt>
                <c:pt idx="7">
                  <c:v>9010</c:v>
                </c:pt>
                <c:pt idx="8">
                  <c:v>4949</c:v>
                </c:pt>
                <c:pt idx="9">
                  <c:v>6120</c:v>
                </c:pt>
                <c:pt idx="10">
                  <c:v>10441</c:v>
                </c:pt>
                <c:pt idx="11">
                  <c:v>14091</c:v>
                </c:pt>
                <c:pt idx="12">
                  <c:v>14840</c:v>
                </c:pt>
                <c:pt idx="13">
                  <c:v>5883</c:v>
                </c:pt>
                <c:pt idx="14">
                  <c:v>6104</c:v>
                </c:pt>
                <c:pt idx="15">
                  <c:v>9593</c:v>
                </c:pt>
                <c:pt idx="16">
                  <c:v>7740</c:v>
                </c:pt>
                <c:pt idx="17">
                  <c:v>8526</c:v>
                </c:pt>
                <c:pt idx="18">
                  <c:v>15833</c:v>
                </c:pt>
                <c:pt idx="19">
                  <c:v>16768</c:v>
                </c:pt>
                <c:pt idx="20">
                  <c:v>9856</c:v>
                </c:pt>
                <c:pt idx="21">
                  <c:v>8690</c:v>
                </c:pt>
                <c:pt idx="22">
                  <c:v>10026</c:v>
                </c:pt>
                <c:pt idx="23">
                  <c:v>5145</c:v>
                </c:pt>
                <c:pt idx="24">
                  <c:v>8721</c:v>
                </c:pt>
                <c:pt idx="25">
                  <c:v>17253</c:v>
                </c:pt>
                <c:pt idx="26">
                  <c:v>15493</c:v>
                </c:pt>
                <c:pt idx="27">
                  <c:v>6669</c:v>
                </c:pt>
                <c:pt idx="28">
                  <c:v>8740</c:v>
                </c:pt>
                <c:pt idx="29">
                  <c:v>6222</c:v>
                </c:pt>
              </c:numCache>
            </c:numRef>
          </c:val>
          <c:smooth val="0"/>
        </c:ser>
        <c:ser>
          <c:idx val="1"/>
          <c:order val="1"/>
          <c:tx>
            <c:v>Food &amp; Beverage</c:v>
          </c:tx>
          <c:marker>
            <c:symbol val="none"/>
          </c:marker>
          <c:val>
            <c:numRef>
              <c:f>Calculations!$R$4:$R$33</c:f>
              <c:numCache>
                <c:formatCode>General</c:formatCode>
                <c:ptCount val="30"/>
                <c:pt idx="0">
                  <c:v>1549.8</c:v>
                </c:pt>
                <c:pt idx="1">
                  <c:v>2110.6799999999998</c:v>
                </c:pt>
                <c:pt idx="2">
                  <c:v>2826.8</c:v>
                </c:pt>
                <c:pt idx="3">
                  <c:v>2439.84</c:v>
                </c:pt>
                <c:pt idx="4">
                  <c:v>5318.28</c:v>
                </c:pt>
                <c:pt idx="5">
                  <c:v>6929.6</c:v>
                </c:pt>
                <c:pt idx="6">
                  <c:v>3269.28</c:v>
                </c:pt>
                <c:pt idx="7">
                  <c:v>3273.28</c:v>
                </c:pt>
                <c:pt idx="8">
                  <c:v>3148.74</c:v>
                </c:pt>
                <c:pt idx="9">
                  <c:v>2907</c:v>
                </c:pt>
                <c:pt idx="10">
                  <c:v>2356.38</c:v>
                </c:pt>
                <c:pt idx="11">
                  <c:v>6454.56</c:v>
                </c:pt>
                <c:pt idx="12">
                  <c:v>4160.7</c:v>
                </c:pt>
                <c:pt idx="13">
                  <c:v>3480.51</c:v>
                </c:pt>
                <c:pt idx="14">
                  <c:v>4878.72</c:v>
                </c:pt>
                <c:pt idx="15">
                  <c:v>3549.94</c:v>
                </c:pt>
                <c:pt idx="16">
                  <c:v>3034.08</c:v>
                </c:pt>
                <c:pt idx="17">
                  <c:v>4013.1</c:v>
                </c:pt>
                <c:pt idx="18">
                  <c:v>5475.6</c:v>
                </c:pt>
                <c:pt idx="19">
                  <c:v>6933.15</c:v>
                </c:pt>
                <c:pt idx="20">
                  <c:v>3026.8</c:v>
                </c:pt>
                <c:pt idx="21">
                  <c:v>2932.6</c:v>
                </c:pt>
                <c:pt idx="22">
                  <c:v>2940</c:v>
                </c:pt>
                <c:pt idx="23">
                  <c:v>3615.71</c:v>
                </c:pt>
                <c:pt idx="24">
                  <c:v>4479.84</c:v>
                </c:pt>
                <c:pt idx="25">
                  <c:v>5680</c:v>
                </c:pt>
                <c:pt idx="26">
                  <c:v>5476.94</c:v>
                </c:pt>
                <c:pt idx="27">
                  <c:v>3870.72</c:v>
                </c:pt>
                <c:pt idx="28">
                  <c:v>2260.44</c:v>
                </c:pt>
                <c:pt idx="29">
                  <c:v>2448</c:v>
                </c:pt>
              </c:numCache>
            </c:numRef>
          </c:val>
          <c:smooth val="0"/>
        </c:ser>
        <c:ser>
          <c:idx val="2"/>
          <c:order val="2"/>
          <c:tx>
            <c:v>Other</c:v>
          </c:tx>
          <c:marker>
            <c:symbol val="none"/>
          </c:marker>
          <c:val>
            <c:numRef>
              <c:f>Calculations!$T$4:$T$33</c:f>
              <c:numCache>
                <c:formatCode>General</c:formatCode>
                <c:ptCount val="30"/>
                <c:pt idx="0">
                  <c:v>2324.6999999999998</c:v>
                </c:pt>
                <c:pt idx="1">
                  <c:v>2368.08</c:v>
                </c:pt>
                <c:pt idx="2">
                  <c:v>2897.47</c:v>
                </c:pt>
                <c:pt idx="3">
                  <c:v>4879.68</c:v>
                </c:pt>
                <c:pt idx="4">
                  <c:v>9024.9599999999991</c:v>
                </c:pt>
                <c:pt idx="5">
                  <c:v>11087.36</c:v>
                </c:pt>
                <c:pt idx="6">
                  <c:v>4203.3599999999997</c:v>
                </c:pt>
                <c:pt idx="7">
                  <c:v>6239.69</c:v>
                </c:pt>
                <c:pt idx="8">
                  <c:v>5649.21</c:v>
                </c:pt>
                <c:pt idx="9">
                  <c:v>3136.5</c:v>
                </c:pt>
                <c:pt idx="10">
                  <c:v>4833.6000000000004</c:v>
                </c:pt>
                <c:pt idx="11">
                  <c:v>11833.36</c:v>
                </c:pt>
                <c:pt idx="12">
                  <c:v>8182.71</c:v>
                </c:pt>
                <c:pt idx="13">
                  <c:v>5168.03</c:v>
                </c:pt>
                <c:pt idx="14">
                  <c:v>8648.64</c:v>
                </c:pt>
                <c:pt idx="15">
                  <c:v>4385.22</c:v>
                </c:pt>
                <c:pt idx="16">
                  <c:v>4993.59</c:v>
                </c:pt>
                <c:pt idx="17">
                  <c:v>5255.25</c:v>
                </c:pt>
                <c:pt idx="18">
                  <c:v>8669.7000000000007</c:v>
                </c:pt>
                <c:pt idx="19">
                  <c:v>9552.34</c:v>
                </c:pt>
                <c:pt idx="20">
                  <c:v>5152</c:v>
                </c:pt>
                <c:pt idx="21">
                  <c:v>4433</c:v>
                </c:pt>
                <c:pt idx="22">
                  <c:v>7350</c:v>
                </c:pt>
                <c:pt idx="23">
                  <c:v>3307.99</c:v>
                </c:pt>
                <c:pt idx="24">
                  <c:v>5973.12</c:v>
                </c:pt>
                <c:pt idx="25">
                  <c:v>5964</c:v>
                </c:pt>
                <c:pt idx="26">
                  <c:v>9080.19</c:v>
                </c:pt>
                <c:pt idx="27">
                  <c:v>4515.84</c:v>
                </c:pt>
                <c:pt idx="28">
                  <c:v>2782.08</c:v>
                </c:pt>
                <c:pt idx="29">
                  <c:v>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483320"/>
        <c:axId val="279484104"/>
      </c:lineChart>
      <c:catAx>
        <c:axId val="279483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79484104"/>
        <c:crosses val="autoZero"/>
        <c:auto val="1"/>
        <c:lblAlgn val="ctr"/>
        <c:lblOffset val="100"/>
        <c:noMultiLvlLbl val="0"/>
      </c:catAx>
      <c:valAx>
        <c:axId val="279484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7948332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3604833740640169"/>
          <c:y val="0.88572281626692462"/>
          <c:w val="0.52790314586221831"/>
          <c:h val="9.0701034627855739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ADR</a:t>
            </a:r>
            <a:endParaRPr lang="en-US"/>
          </a:p>
        </c:rich>
      </c:tx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val>
            <c:numRef>
              <c:f>Calculations!$O$4:$O$33</c:f>
              <c:numCache>
                <c:formatCode>General</c:formatCode>
                <c:ptCount val="30"/>
                <c:pt idx="0">
                  <c:v>180</c:v>
                </c:pt>
                <c:pt idx="1">
                  <c:v>183</c:v>
                </c:pt>
                <c:pt idx="2">
                  <c:v>120.45945945945945</c:v>
                </c:pt>
                <c:pt idx="3">
                  <c:v>170</c:v>
                </c:pt>
                <c:pt idx="4">
                  <c:v>201</c:v>
                </c:pt>
                <c:pt idx="5">
                  <c:v>226</c:v>
                </c:pt>
                <c:pt idx="6">
                  <c:v>183.28571428571428</c:v>
                </c:pt>
                <c:pt idx="7">
                  <c:v>170</c:v>
                </c:pt>
                <c:pt idx="8">
                  <c:v>101</c:v>
                </c:pt>
                <c:pt idx="9">
                  <c:v>120</c:v>
                </c:pt>
                <c:pt idx="10">
                  <c:v>197</c:v>
                </c:pt>
                <c:pt idx="11">
                  <c:v>207.22058823529412</c:v>
                </c:pt>
                <c:pt idx="12">
                  <c:v>215.07246376811594</c:v>
                </c:pt>
                <c:pt idx="13">
                  <c:v>111</c:v>
                </c:pt>
                <c:pt idx="14">
                  <c:v>109</c:v>
                </c:pt>
                <c:pt idx="15">
                  <c:v>181</c:v>
                </c:pt>
                <c:pt idx="16">
                  <c:v>180</c:v>
                </c:pt>
                <c:pt idx="17">
                  <c:v>174</c:v>
                </c:pt>
                <c:pt idx="18">
                  <c:v>243.58461538461538</c:v>
                </c:pt>
                <c:pt idx="19">
                  <c:v>236.16901408450704</c:v>
                </c:pt>
                <c:pt idx="20">
                  <c:v>176</c:v>
                </c:pt>
                <c:pt idx="21">
                  <c:v>158</c:v>
                </c:pt>
                <c:pt idx="22">
                  <c:v>200.52</c:v>
                </c:pt>
                <c:pt idx="23">
                  <c:v>105</c:v>
                </c:pt>
                <c:pt idx="24">
                  <c:v>171</c:v>
                </c:pt>
                <c:pt idx="25">
                  <c:v>243</c:v>
                </c:pt>
                <c:pt idx="26">
                  <c:v>218.21126760563379</c:v>
                </c:pt>
                <c:pt idx="27">
                  <c:v>119.08928571428571</c:v>
                </c:pt>
                <c:pt idx="28">
                  <c:v>190</c:v>
                </c:pt>
                <c:pt idx="29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484888"/>
        <c:axId val="279485280"/>
      </c:areaChart>
      <c:catAx>
        <c:axId val="279484888"/>
        <c:scaling>
          <c:orientation val="minMax"/>
        </c:scaling>
        <c:delete val="1"/>
        <c:axPos val="b"/>
        <c:majorTickMark val="out"/>
        <c:minorTickMark val="none"/>
        <c:tickLblPos val="nextTo"/>
        <c:crossAx val="279485280"/>
        <c:crosses val="autoZero"/>
        <c:auto val="1"/>
        <c:lblAlgn val="ctr"/>
        <c:lblOffset val="100"/>
        <c:noMultiLvlLbl val="0"/>
      </c:catAx>
      <c:valAx>
        <c:axId val="27948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7948488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RevPAR</a:t>
            </a:r>
            <a:endParaRPr lang="en-US"/>
          </a:p>
        </c:rich>
      </c:tx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val>
            <c:numRef>
              <c:f>Calculations!$P$4:$P$33</c:f>
              <c:numCache>
                <c:formatCode>General</c:formatCode>
                <c:ptCount val="30"/>
                <c:pt idx="0">
                  <c:v>90</c:v>
                </c:pt>
                <c:pt idx="1">
                  <c:v>94.1142857142857</c:v>
                </c:pt>
                <c:pt idx="2">
                  <c:v>62.774647887323937</c:v>
                </c:pt>
                <c:pt idx="3">
                  <c:v>111.71428571428571</c:v>
                </c:pt>
                <c:pt idx="4">
                  <c:v>195.25714285714287</c:v>
                </c:pt>
                <c:pt idx="5">
                  <c:v>229.22857142857143</c:v>
                </c:pt>
                <c:pt idx="6">
                  <c:v>144.56338028169012</c:v>
                </c:pt>
                <c:pt idx="7">
                  <c:v>128.71428571428572</c:v>
                </c:pt>
                <c:pt idx="8">
                  <c:v>70.699999999999989</c:v>
                </c:pt>
                <c:pt idx="9">
                  <c:v>86.197183098591552</c:v>
                </c:pt>
                <c:pt idx="10">
                  <c:v>147.05633802816902</c:v>
                </c:pt>
                <c:pt idx="11">
                  <c:v>198.46478873239434</c:v>
                </c:pt>
                <c:pt idx="12">
                  <c:v>209.01408450704227</c:v>
                </c:pt>
                <c:pt idx="13">
                  <c:v>82.859154929577471</c:v>
                </c:pt>
                <c:pt idx="14">
                  <c:v>88.463768115942031</c:v>
                </c:pt>
                <c:pt idx="15">
                  <c:v>135.11267605633802</c:v>
                </c:pt>
                <c:pt idx="16">
                  <c:v>109.01408450704224</c:v>
                </c:pt>
                <c:pt idx="17">
                  <c:v>120.08450704225352</c:v>
                </c:pt>
                <c:pt idx="18">
                  <c:v>223</c:v>
                </c:pt>
                <c:pt idx="19">
                  <c:v>236.16901408450704</c:v>
                </c:pt>
                <c:pt idx="20">
                  <c:v>140.80000000000001</c:v>
                </c:pt>
                <c:pt idx="21">
                  <c:v>124.14285714285714</c:v>
                </c:pt>
                <c:pt idx="22">
                  <c:v>143.22857142857143</c:v>
                </c:pt>
                <c:pt idx="23">
                  <c:v>73.5</c:v>
                </c:pt>
                <c:pt idx="24">
                  <c:v>122.83098591549296</c:v>
                </c:pt>
                <c:pt idx="25">
                  <c:v>243</c:v>
                </c:pt>
                <c:pt idx="26">
                  <c:v>218.21126760563379</c:v>
                </c:pt>
                <c:pt idx="27">
                  <c:v>93.929577464788721</c:v>
                </c:pt>
                <c:pt idx="28">
                  <c:v>123.09859154929578</c:v>
                </c:pt>
                <c:pt idx="29">
                  <c:v>90.173913043478251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483712"/>
        <c:axId val="223801744"/>
      </c:areaChart>
      <c:catAx>
        <c:axId val="27948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23801744"/>
        <c:crosses val="autoZero"/>
        <c:auto val="1"/>
        <c:lblAlgn val="ctr"/>
        <c:lblOffset val="100"/>
        <c:noMultiLvlLbl val="0"/>
      </c:catAx>
      <c:valAx>
        <c:axId val="223801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7948371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Occupancy Rate</a:t>
            </a:r>
            <a:endParaRPr lang="en-US"/>
          </a:p>
        </c:rich>
      </c:tx>
      <c:layout/>
      <c:overlay val="1"/>
    </c:title>
    <c:autoTitleDeleted val="0"/>
    <c:plotArea>
      <c:layout/>
      <c:areaChart>
        <c:grouping val="standard"/>
        <c:varyColors val="0"/>
        <c:ser>
          <c:idx val="0"/>
          <c:order val="0"/>
          <c:val>
            <c:numRef>
              <c:f>Calculations!$P$4:$P$33</c:f>
              <c:numCache>
                <c:formatCode>General</c:formatCode>
                <c:ptCount val="30"/>
                <c:pt idx="0">
                  <c:v>90</c:v>
                </c:pt>
                <c:pt idx="1">
                  <c:v>94.1142857142857</c:v>
                </c:pt>
                <c:pt idx="2">
                  <c:v>62.774647887323937</c:v>
                </c:pt>
                <c:pt idx="3">
                  <c:v>111.71428571428571</c:v>
                </c:pt>
                <c:pt idx="4">
                  <c:v>195.25714285714287</c:v>
                </c:pt>
                <c:pt idx="5">
                  <c:v>229.22857142857143</c:v>
                </c:pt>
                <c:pt idx="6">
                  <c:v>144.56338028169012</c:v>
                </c:pt>
                <c:pt idx="7">
                  <c:v>128.71428571428572</c:v>
                </c:pt>
                <c:pt idx="8">
                  <c:v>70.699999999999989</c:v>
                </c:pt>
                <c:pt idx="9">
                  <c:v>86.197183098591552</c:v>
                </c:pt>
                <c:pt idx="10">
                  <c:v>147.05633802816902</c:v>
                </c:pt>
                <c:pt idx="11">
                  <c:v>198.46478873239434</c:v>
                </c:pt>
                <c:pt idx="12">
                  <c:v>209.01408450704227</c:v>
                </c:pt>
                <c:pt idx="13">
                  <c:v>82.859154929577471</c:v>
                </c:pt>
                <c:pt idx="14">
                  <c:v>88.463768115942031</c:v>
                </c:pt>
                <c:pt idx="15">
                  <c:v>135.11267605633802</c:v>
                </c:pt>
                <c:pt idx="16">
                  <c:v>109.01408450704224</c:v>
                </c:pt>
                <c:pt idx="17">
                  <c:v>120.08450704225352</c:v>
                </c:pt>
                <c:pt idx="18">
                  <c:v>223</c:v>
                </c:pt>
                <c:pt idx="19">
                  <c:v>236.16901408450704</c:v>
                </c:pt>
                <c:pt idx="20">
                  <c:v>140.80000000000001</c:v>
                </c:pt>
                <c:pt idx="21">
                  <c:v>124.14285714285714</c:v>
                </c:pt>
                <c:pt idx="22">
                  <c:v>143.22857142857143</c:v>
                </c:pt>
                <c:pt idx="23">
                  <c:v>73.5</c:v>
                </c:pt>
                <c:pt idx="24">
                  <c:v>122.83098591549296</c:v>
                </c:pt>
                <c:pt idx="25">
                  <c:v>243</c:v>
                </c:pt>
                <c:pt idx="26">
                  <c:v>218.21126760563379</c:v>
                </c:pt>
                <c:pt idx="27">
                  <c:v>93.929577464788721</c:v>
                </c:pt>
                <c:pt idx="28">
                  <c:v>123.09859154929578</c:v>
                </c:pt>
                <c:pt idx="29">
                  <c:v>90.173913043478251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367744"/>
        <c:axId val="227370880"/>
      </c:areaChart>
      <c:catAx>
        <c:axId val="22736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7370880"/>
        <c:crosses val="autoZero"/>
        <c:auto val="1"/>
        <c:lblAlgn val="ctr"/>
        <c:lblOffset val="100"/>
        <c:noMultiLvlLbl val="0"/>
      </c:catAx>
      <c:valAx>
        <c:axId val="22737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736774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zo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96320</xdr:rowOff>
    </xdr:from>
    <xdr:to>
      <xdr:col>7</xdr:col>
      <xdr:colOff>0</xdr:colOff>
      <xdr:row>26</xdr:row>
      <xdr:rowOff>139129</xdr:rowOff>
    </xdr:to>
    <xdr:graphicFrame macro="">
      <xdr:nvGraphicFramePr>
        <xdr:cNvPr id="9" name="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31508</xdr:colOff>
      <xdr:row>3</xdr:row>
      <xdr:rowOff>214043</xdr:rowOff>
    </xdr:from>
    <xdr:to>
      <xdr:col>29</xdr:col>
      <xdr:colOff>21403</xdr:colOff>
      <xdr:row>18</xdr:row>
      <xdr:rowOff>74916</xdr:rowOff>
    </xdr:to>
    <xdr:graphicFrame macro="">
      <xdr:nvGraphicFramePr>
        <xdr:cNvPr id="10" name="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31508</xdr:colOff>
      <xdr:row>18</xdr:row>
      <xdr:rowOff>181938</xdr:rowOff>
    </xdr:from>
    <xdr:to>
      <xdr:col>29</xdr:col>
      <xdr:colOff>21404</xdr:colOff>
      <xdr:row>23</xdr:row>
      <xdr:rowOff>214045</xdr:rowOff>
    </xdr:to>
    <xdr:graphicFrame macro="">
      <xdr:nvGraphicFramePr>
        <xdr:cNvPr id="11" name="1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31508</xdr:colOff>
      <xdr:row>24</xdr:row>
      <xdr:rowOff>0</xdr:rowOff>
    </xdr:from>
    <xdr:to>
      <xdr:col>29</xdr:col>
      <xdr:colOff>21405</xdr:colOff>
      <xdr:row>29</xdr:row>
      <xdr:rowOff>32107</xdr:rowOff>
    </xdr:to>
    <xdr:graphicFrame macro="">
      <xdr:nvGraphicFramePr>
        <xdr:cNvPr id="12" name="1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21405</xdr:colOff>
      <xdr:row>29</xdr:row>
      <xdr:rowOff>42809</xdr:rowOff>
    </xdr:from>
    <xdr:to>
      <xdr:col>29</xdr:col>
      <xdr:colOff>21405</xdr:colOff>
      <xdr:row>35</xdr:row>
      <xdr:rowOff>0</xdr:rowOff>
    </xdr:to>
    <xdr:graphicFrame macro="">
      <xdr:nvGraphicFramePr>
        <xdr:cNvPr id="13" name="1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19050</xdr:colOff>
      <xdr:row>1</xdr:row>
      <xdr:rowOff>9525</xdr:rowOff>
    </xdr:from>
    <xdr:to>
      <xdr:col>31</xdr:col>
      <xdr:colOff>304800</xdr:colOff>
      <xdr:row>2</xdr:row>
      <xdr:rowOff>190500</xdr:rowOff>
    </xdr:to>
    <xdr:pic>
      <xdr:nvPicPr>
        <xdr:cNvPr id="4" name="Picture 8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77175" y="200025"/>
          <a:ext cx="2171700" cy="371475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readsheetweb.com/demos.htm" TargetMode="External"/><Relationship Id="rId2" Type="http://schemas.openxmlformats.org/officeDocument/2006/relationships/hyperlink" Target="http://trial.spreadsheetweb.com/spreadsheetweb/" TargetMode="External"/><Relationship Id="rId1" Type="http://schemas.openxmlformats.org/officeDocument/2006/relationships/hyperlink" Target="http://www.spreadsheetweb.com/getting_started.htm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www1.spreadsheetweb.com/SpreadSheetWEB/Output.aspx?ApplicationId=12dcd85f-699a-4481-833c-5d5ba4f53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8"/>
  <sheetViews>
    <sheetView showGridLines="0" tabSelected="1" zoomScale="85" zoomScaleNormal="85" workbookViewId="0">
      <selection activeCell="E3" sqref="E3:F3"/>
    </sheetView>
  </sheetViews>
  <sheetFormatPr defaultRowHeight="14.4"/>
  <cols>
    <col min="1" max="2" width="4.6640625" customWidth="1"/>
    <col min="3" max="3" width="13.6640625" customWidth="1"/>
    <col min="4" max="4" width="10.44140625" customWidth="1"/>
    <col min="5" max="5" width="3.6640625" customWidth="1"/>
    <col min="6" max="6" width="21.6640625" customWidth="1"/>
    <col min="7" max="7" width="2.6640625" customWidth="1"/>
    <col min="8" max="8" width="3.6640625" customWidth="1"/>
    <col min="9" max="9" width="21.6640625" customWidth="1"/>
    <col min="10" max="10" width="2.6640625" customWidth="1"/>
    <col min="11" max="38" width="4.6640625" customWidth="1"/>
  </cols>
  <sheetData>
    <row r="1" spans="2:30" ht="18" customHeight="1" thickBo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</row>
    <row r="2" spans="2:30" ht="18" customHeight="1" thickBo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2:30" ht="18" customHeight="1" thickBot="1">
      <c r="B3" s="16"/>
      <c r="C3" s="122" t="s">
        <v>60</v>
      </c>
      <c r="D3" s="123"/>
      <c r="E3" s="120" t="s">
        <v>32</v>
      </c>
      <c r="F3" s="12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  <c r="W3" s="19"/>
      <c r="X3" s="19"/>
      <c r="Y3" s="19"/>
      <c r="Z3" s="19"/>
      <c r="AA3" s="19"/>
      <c r="AB3" s="19"/>
      <c r="AC3" s="19"/>
      <c r="AD3" s="20"/>
    </row>
    <row r="4" spans="2:30" ht="18" customHeight="1" thickBot="1">
      <c r="B4" s="16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2:30" ht="18" customHeight="1">
      <c r="B5" s="16"/>
      <c r="C5" s="124" t="s">
        <v>51</v>
      </c>
      <c r="D5" s="131"/>
      <c r="E5" s="21"/>
      <c r="F5" s="22" t="str">
        <f>E3</f>
        <v>June</v>
      </c>
      <c r="G5" s="23"/>
      <c r="H5" s="24"/>
      <c r="I5" s="22" t="s">
        <v>27</v>
      </c>
      <c r="J5" s="25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19"/>
      <c r="W5" s="19"/>
      <c r="X5" s="19"/>
      <c r="Y5" s="19"/>
      <c r="Z5" s="19"/>
      <c r="AA5" s="19"/>
      <c r="AB5" s="19"/>
      <c r="AC5" s="19"/>
      <c r="AD5" s="20"/>
    </row>
    <row r="6" spans="2:30" ht="18" customHeight="1">
      <c r="B6" s="16"/>
      <c r="C6" s="127" t="s">
        <v>42</v>
      </c>
      <c r="D6" s="128"/>
      <c r="E6" s="26" t="str">
        <f ca="1">IF(F6="Not Available","","$")</f>
        <v>$</v>
      </c>
      <c r="F6" s="27">
        <f ca="1">IF(Calculations!X36,"Not Available",IF(ISERROR(Calculations!M36),"Not Available",Calculations!M36))</f>
        <v>291856</v>
      </c>
      <c r="G6" s="28"/>
      <c r="H6" s="29" t="s">
        <v>40</v>
      </c>
      <c r="I6" s="30">
        <f>Data!M1</f>
        <v>2126007</v>
      </c>
      <c r="J6" s="31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2:30" ht="18" customHeight="1">
      <c r="B7" s="16"/>
      <c r="C7" s="127" t="s">
        <v>43</v>
      </c>
      <c r="D7" s="128"/>
      <c r="E7" s="26" t="str">
        <f ca="1">IF(F7="Not Available","","$")</f>
        <v>$</v>
      </c>
      <c r="F7" s="27">
        <f ca="1">IF(ISERROR(Calculations!R36),"Not Available",Calculations!R36)</f>
        <v>114841.09000000001</v>
      </c>
      <c r="G7" s="28"/>
      <c r="H7" s="29" t="s">
        <v>40</v>
      </c>
      <c r="I7" s="30">
        <f>Data!R1</f>
        <v>856634.14000000025</v>
      </c>
      <c r="J7" s="31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ht="18" customHeight="1">
      <c r="B8" s="16"/>
      <c r="C8" s="127" t="s">
        <v>44</v>
      </c>
      <c r="D8" s="128"/>
      <c r="E8" s="26" t="str">
        <f ca="1">IF(F8="Not Available","","$")</f>
        <v>$</v>
      </c>
      <c r="F8" s="27">
        <f ca="1">IF(ISERROR(Calculations!S36),"Not Available",Calculations!S36)</f>
        <v>4580.74</v>
      </c>
      <c r="G8" s="28"/>
      <c r="H8" s="29" t="s">
        <v>40</v>
      </c>
      <c r="I8" s="30">
        <f>Data!S1</f>
        <v>30865.949999999986</v>
      </c>
      <c r="J8" s="31"/>
      <c r="K8" s="18"/>
      <c r="L8" s="18"/>
      <c r="M8" s="18"/>
      <c r="N8" s="18"/>
      <c r="O8" s="18"/>
      <c r="P8" s="18"/>
      <c r="Q8" s="18"/>
      <c r="R8" s="18"/>
      <c r="S8" s="18"/>
      <c r="T8" s="18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2:30" ht="18" customHeight="1">
      <c r="B9" s="16"/>
      <c r="C9" s="127" t="s">
        <v>45</v>
      </c>
      <c r="D9" s="128"/>
      <c r="E9" s="26" t="str">
        <f ca="1">IF(F9="Not Available","","$")</f>
        <v>$</v>
      </c>
      <c r="F9" s="27">
        <f ca="1">IF(ISERROR(Calculations!T36),"Not Available",Calculations!T36)</f>
        <v>175104.66999999998</v>
      </c>
      <c r="G9" s="28"/>
      <c r="H9" s="29" t="s">
        <v>40</v>
      </c>
      <c r="I9" s="30">
        <f>Data!T1</f>
        <v>1332602.8599999994</v>
      </c>
      <c r="J9" s="31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ht="18" customHeight="1" thickBot="1">
      <c r="B10" s="16"/>
      <c r="C10" s="129" t="s">
        <v>46</v>
      </c>
      <c r="D10" s="130"/>
      <c r="E10" s="32" t="str">
        <f ca="1">IF(F10="Not Available","","$")</f>
        <v>$</v>
      </c>
      <c r="F10" s="33">
        <f ca="1">SUM(F6:F9)</f>
        <v>586382.5</v>
      </c>
      <c r="G10" s="34"/>
      <c r="H10" s="35" t="s">
        <v>40</v>
      </c>
      <c r="I10" s="36">
        <f>SUM(I6:I9)</f>
        <v>4346109.9499999993</v>
      </c>
      <c r="J10" s="3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2:30" ht="18" customHeight="1" thickBot="1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18" customHeight="1">
      <c r="B12" s="16"/>
      <c r="C12" s="124" t="s">
        <v>47</v>
      </c>
      <c r="D12" s="125"/>
      <c r="E12" s="38"/>
      <c r="F12" s="39"/>
      <c r="G12" s="25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18" customHeight="1">
      <c r="B13" s="16"/>
      <c r="C13" s="127" t="s">
        <v>48</v>
      </c>
      <c r="D13" s="128"/>
      <c r="E13" s="29" t="str">
        <f ca="1">IF(F13="Not Available","","$")</f>
        <v>$</v>
      </c>
      <c r="F13" s="27">
        <f ca="1">IF(ISERROR(Calculations!O35),"Not Available",Calculations!O35)</f>
        <v>173.72041361792085</v>
      </c>
      <c r="G13" s="31"/>
      <c r="H13" s="40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ht="18" customHeight="1">
      <c r="B14" s="16"/>
      <c r="C14" s="127" t="s">
        <v>49</v>
      </c>
      <c r="D14" s="128"/>
      <c r="E14" s="29" t="str">
        <f ca="1">IF(F14="Not Available","","$")</f>
        <v>$</v>
      </c>
      <c r="F14" s="27">
        <f ca="1">IF(ISERROR(Calculations!P35),"Not Available",Calculations!P35)</f>
        <v>137.84726542831871</v>
      </c>
      <c r="G14" s="31"/>
      <c r="H14" s="4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20"/>
    </row>
    <row r="15" spans="2:30" ht="18" customHeight="1" thickBot="1">
      <c r="B15" s="16"/>
      <c r="C15" s="129" t="s">
        <v>50</v>
      </c>
      <c r="D15" s="130"/>
      <c r="E15" s="35"/>
      <c r="F15" s="41">
        <f ca="1">IF(ISERROR(Calculations!Q35),"Not Available",Calculations!Q35)</f>
        <v>0.77427968778856693</v>
      </c>
      <c r="G15" s="37"/>
      <c r="H15" s="4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20"/>
    </row>
    <row r="16" spans="2:30" ht="18" customHeight="1"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20"/>
    </row>
    <row r="17" spans="2:30" ht="18" customHeight="1">
      <c r="B17" s="1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2:30" ht="18" customHeight="1">
      <c r="B18" s="1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20"/>
    </row>
    <row r="19" spans="2:30" ht="18" customHeight="1"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20"/>
    </row>
    <row r="20" spans="2:30" ht="18" customHeight="1"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20"/>
    </row>
    <row r="21" spans="2:30" ht="18" customHeight="1"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9"/>
      <c r="W21" s="19"/>
      <c r="X21" s="19"/>
      <c r="Y21" s="19"/>
      <c r="Z21" s="19"/>
      <c r="AA21" s="19"/>
      <c r="AB21" s="19"/>
      <c r="AC21" s="19"/>
      <c r="AD21" s="20"/>
    </row>
    <row r="22" spans="2:30" ht="18" customHeight="1">
      <c r="B22" s="1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19"/>
      <c r="W22" s="19"/>
      <c r="X22" s="19"/>
      <c r="Y22" s="19"/>
      <c r="Z22" s="19"/>
      <c r="AA22" s="19"/>
      <c r="AB22" s="19"/>
      <c r="AC22" s="19"/>
      <c r="AD22" s="20"/>
    </row>
    <row r="23" spans="2:30" ht="18" customHeight="1">
      <c r="B23" s="1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19"/>
      <c r="W23" s="19"/>
      <c r="X23" s="19"/>
      <c r="Y23" s="19"/>
      <c r="Z23" s="19"/>
      <c r="AA23" s="19"/>
      <c r="AB23" s="19"/>
      <c r="AC23" s="19"/>
      <c r="AD23" s="20"/>
    </row>
    <row r="24" spans="2:30" ht="18" customHeight="1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20"/>
    </row>
    <row r="25" spans="2:30" ht="18" customHeight="1">
      <c r="B25" s="1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19"/>
      <c r="W25" s="19"/>
      <c r="X25" s="19"/>
      <c r="Y25" s="19"/>
      <c r="Z25" s="19"/>
      <c r="AA25" s="19"/>
      <c r="AB25" s="19"/>
      <c r="AC25" s="19"/>
      <c r="AD25" s="20"/>
    </row>
    <row r="26" spans="2:30" ht="18" customHeight="1">
      <c r="B26" s="1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  <c r="V26" s="19"/>
      <c r="W26" s="19"/>
      <c r="X26" s="19"/>
      <c r="Y26" s="19"/>
      <c r="Z26" s="19"/>
      <c r="AA26" s="19"/>
      <c r="AB26" s="19"/>
      <c r="AC26" s="19"/>
      <c r="AD26" s="20"/>
    </row>
    <row r="27" spans="2:30" ht="18" customHeight="1" thickBot="1">
      <c r="B27" s="16"/>
      <c r="C27" s="19"/>
      <c r="D27" s="19"/>
      <c r="E27" s="4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9"/>
      <c r="W27" s="19"/>
      <c r="X27" s="19"/>
      <c r="Y27" s="19"/>
      <c r="Z27" s="19"/>
      <c r="AA27" s="19"/>
      <c r="AB27" s="19"/>
      <c r="AC27" s="19"/>
      <c r="AD27" s="20"/>
    </row>
    <row r="28" spans="2:30" ht="18" customHeight="1">
      <c r="B28" s="16"/>
      <c r="C28" s="124" t="s">
        <v>52</v>
      </c>
      <c r="D28" s="125"/>
      <c r="E28" s="125"/>
      <c r="F28" s="125"/>
      <c r="G28" s="125"/>
      <c r="H28" s="125"/>
      <c r="I28" s="125"/>
      <c r="J28" s="126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9"/>
      <c r="X28" s="19"/>
      <c r="Y28" s="19"/>
      <c r="Z28" s="19"/>
      <c r="AA28" s="19"/>
      <c r="AB28" s="19"/>
      <c r="AC28" s="19"/>
      <c r="AD28" s="20"/>
    </row>
    <row r="29" spans="2:30" ht="18" customHeight="1">
      <c r="B29" s="16"/>
      <c r="C29" s="44" t="s">
        <v>53</v>
      </c>
      <c r="D29" s="45">
        <f ca="1">IF(ISERROR(Calculations!Q38),"N/A",Calculations!Q38)</f>
        <v>0.70046773393987105</v>
      </c>
      <c r="E29" s="46"/>
      <c r="F29" s="118" t="str">
        <f t="shared" ref="F29:F35" ca="1" si="0">IF(D29="N/A","",REPT(Sign,ROUND(D29*35,0)))</f>
        <v>█████████████████████████</v>
      </c>
      <c r="G29" s="118"/>
      <c r="H29" s="118"/>
      <c r="I29" s="118"/>
      <c r="J29" s="1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9"/>
      <c r="V29" s="19"/>
      <c r="W29" s="19"/>
      <c r="X29" s="19"/>
      <c r="Y29" s="19"/>
      <c r="Z29" s="19"/>
      <c r="AA29" s="19"/>
      <c r="AB29" s="19"/>
      <c r="AC29" s="19"/>
      <c r="AD29" s="20"/>
    </row>
    <row r="30" spans="2:30" ht="18" customHeight="1">
      <c r="B30" s="16"/>
      <c r="C30" s="44" t="s">
        <v>54</v>
      </c>
      <c r="D30" s="45">
        <f ca="1">IF(ISERROR(Calculations!Q39),"N/A",Calculations!Q39)</f>
        <v>0.6828361473186948</v>
      </c>
      <c r="E30" s="46"/>
      <c r="F30" s="116" t="str">
        <f t="shared" ca="1" si="0"/>
        <v>████████████████████████</v>
      </c>
      <c r="G30" s="116"/>
      <c r="H30" s="116"/>
      <c r="I30" s="116"/>
      <c r="J30" s="1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9"/>
      <c r="X30" s="19"/>
      <c r="Y30" s="19"/>
      <c r="Z30" s="19"/>
      <c r="AA30" s="19"/>
      <c r="AB30" s="19"/>
      <c r="AC30" s="19"/>
      <c r="AD30" s="20"/>
    </row>
    <row r="31" spans="2:30" ht="18" customHeight="1">
      <c r="B31" s="16"/>
      <c r="C31" s="44" t="s">
        <v>55</v>
      </c>
      <c r="D31" s="45">
        <f ca="1">IF(ISERROR(Calculations!Q40),"N/A",Calculations!Q40)</f>
        <v>0.6362676056338028</v>
      </c>
      <c r="E31" s="46"/>
      <c r="F31" s="116" t="str">
        <f t="shared" ca="1" si="0"/>
        <v>██████████████████████</v>
      </c>
      <c r="G31" s="116"/>
      <c r="H31" s="116"/>
      <c r="I31" s="116"/>
      <c r="J31" s="1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  <c r="V31" s="19"/>
      <c r="W31" s="19"/>
      <c r="X31" s="19"/>
      <c r="Y31" s="19"/>
      <c r="Z31" s="19"/>
      <c r="AA31" s="19"/>
      <c r="AB31" s="19"/>
      <c r="AC31" s="19"/>
      <c r="AD31" s="20"/>
    </row>
    <row r="32" spans="2:30" ht="18" customHeight="1">
      <c r="B32" s="16"/>
      <c r="C32" s="44" t="s">
        <v>56</v>
      </c>
      <c r="D32" s="45">
        <f ca="1">IF(ISERROR(Calculations!Q41),"N/A",Calculations!Q41)</f>
        <v>0.7030181086519115</v>
      </c>
      <c r="E32" s="46"/>
      <c r="F32" s="116" t="str">
        <f t="shared" ca="1" si="0"/>
        <v>█████████████████████████</v>
      </c>
      <c r="G32" s="116"/>
      <c r="H32" s="116"/>
      <c r="I32" s="116"/>
      <c r="J32" s="1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9"/>
      <c r="V32" s="19"/>
      <c r="W32" s="19"/>
      <c r="X32" s="19"/>
      <c r="Y32" s="19"/>
      <c r="Z32" s="19"/>
      <c r="AA32" s="19"/>
      <c r="AB32" s="19"/>
      <c r="AC32" s="19"/>
      <c r="AD32" s="20"/>
    </row>
    <row r="33" spans="2:30" ht="18" customHeight="1">
      <c r="B33" s="16"/>
      <c r="C33" s="44" t="s">
        <v>57</v>
      </c>
      <c r="D33" s="45">
        <f ca="1">IF(ISERROR(Calculations!Q42),"N/A",Calculations!Q42)</f>
        <v>0.96116700201207239</v>
      </c>
      <c r="E33" s="46"/>
      <c r="F33" s="116" t="str">
        <f t="shared" ca="1" si="0"/>
        <v>██████████████████████████████████</v>
      </c>
      <c r="G33" s="116"/>
      <c r="H33" s="116"/>
      <c r="I33" s="116"/>
      <c r="J33" s="1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/>
      <c r="V33" s="19"/>
      <c r="W33" s="19"/>
      <c r="X33" s="19"/>
      <c r="Y33" s="19"/>
      <c r="Z33" s="19"/>
      <c r="AA33" s="19"/>
      <c r="AB33" s="19"/>
      <c r="AC33" s="19"/>
      <c r="AD33" s="20"/>
    </row>
    <row r="34" spans="2:30" ht="18" customHeight="1">
      <c r="B34" s="16"/>
      <c r="C34" s="44" t="s">
        <v>58</v>
      </c>
      <c r="D34" s="45">
        <f ca="1">IF(ISERROR(Calculations!Q43),"N/A",Calculations!Q43)</f>
        <v>0.99652917505030181</v>
      </c>
      <c r="E34" s="46"/>
      <c r="F34" s="116" t="str">
        <f t="shared" ca="1" si="0"/>
        <v>███████████████████████████████████</v>
      </c>
      <c r="G34" s="116"/>
      <c r="H34" s="116"/>
      <c r="I34" s="116"/>
      <c r="J34" s="1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  <c r="V34" s="19"/>
      <c r="W34" s="19"/>
      <c r="X34" s="19"/>
      <c r="Y34" s="19"/>
      <c r="Z34" s="19"/>
      <c r="AA34" s="19"/>
      <c r="AB34" s="19"/>
      <c r="AC34" s="19"/>
      <c r="AD34" s="20"/>
    </row>
    <row r="35" spans="2:30" ht="18" customHeight="1" thickBot="1">
      <c r="B35" s="16"/>
      <c r="C35" s="47" t="s">
        <v>59</v>
      </c>
      <c r="D35" s="41">
        <f ca="1">IF(ISERROR(Calculations!Q44),"N/A",Calculations!Q44)</f>
        <v>0.78098591549295771</v>
      </c>
      <c r="E35" s="48"/>
      <c r="F35" s="132" t="str">
        <f t="shared" ca="1" si="0"/>
        <v>███████████████████████████</v>
      </c>
      <c r="G35" s="132"/>
      <c r="H35" s="132"/>
      <c r="I35" s="132"/>
      <c r="J35" s="133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20"/>
    </row>
    <row r="36" spans="2:30" ht="18" customHeight="1" thickBot="1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1"/>
      <c r="V36" s="51"/>
      <c r="W36" s="51"/>
      <c r="X36" s="51"/>
      <c r="Y36" s="51"/>
      <c r="Z36" s="51"/>
      <c r="AA36" s="51"/>
      <c r="AB36" s="51"/>
      <c r="AC36" s="51"/>
      <c r="AD36" s="52"/>
    </row>
    <row r="37" spans="2:30" ht="17.100000000000001" customHeight="1">
      <c r="B37" s="9"/>
      <c r="C37" s="10"/>
      <c r="D37" s="10"/>
      <c r="E37" s="10"/>
      <c r="F37" s="10"/>
      <c r="G37" s="10"/>
      <c r="H37" s="10"/>
      <c r="I37" s="10"/>
      <c r="L37" s="10"/>
      <c r="M37" s="10"/>
      <c r="N37" s="10"/>
      <c r="O37" s="10"/>
      <c r="P37" s="10"/>
      <c r="Q37" s="10"/>
      <c r="R37" s="10"/>
      <c r="S37" s="10"/>
      <c r="T37" s="9"/>
    </row>
    <row r="38" spans="2:30" ht="17.100000000000001" customHeight="1">
      <c r="B38" s="9"/>
      <c r="C38" s="10"/>
      <c r="D38" s="10"/>
      <c r="E38" s="10"/>
      <c r="F38" s="10"/>
      <c r="G38" s="10"/>
      <c r="H38" s="10"/>
      <c r="I38" s="10"/>
      <c r="L38" s="10"/>
      <c r="M38" s="10"/>
      <c r="N38" s="10"/>
      <c r="O38" s="10"/>
      <c r="P38" s="10"/>
      <c r="Q38" s="10"/>
      <c r="R38" s="10"/>
      <c r="S38" s="10"/>
      <c r="T38" s="9"/>
    </row>
    <row r="39" spans="2:30" ht="17.100000000000001" customHeight="1">
      <c r="B39" s="9"/>
      <c r="C39" s="10"/>
      <c r="D39" s="10"/>
      <c r="E39" s="10"/>
      <c r="F39" s="10"/>
      <c r="G39" s="10"/>
      <c r="H39" s="10"/>
      <c r="I39" s="10"/>
      <c r="L39" s="10"/>
      <c r="M39" s="10"/>
      <c r="N39" s="10"/>
      <c r="O39" s="10"/>
      <c r="P39" s="10"/>
      <c r="Q39" s="10"/>
      <c r="R39" s="10"/>
      <c r="S39" s="10"/>
      <c r="T39" s="9"/>
    </row>
    <row r="40" spans="2:30">
      <c r="B40" s="9"/>
      <c r="C40" s="10"/>
      <c r="D40" s="10"/>
      <c r="E40" s="10"/>
      <c r="F40" s="10"/>
      <c r="G40" s="10"/>
      <c r="H40" s="10"/>
      <c r="I40" s="10"/>
      <c r="L40" s="10"/>
      <c r="M40" s="10"/>
      <c r="N40" s="10"/>
      <c r="O40" s="10"/>
      <c r="P40" s="10"/>
      <c r="Q40" s="10"/>
      <c r="R40" s="10"/>
      <c r="S40" s="10"/>
      <c r="T40" s="9"/>
    </row>
    <row r="41" spans="2:30">
      <c r="B41" s="9"/>
      <c r="C41" s="10"/>
      <c r="D41" s="10"/>
      <c r="E41" s="10"/>
      <c r="F41" s="10"/>
      <c r="G41" s="10"/>
      <c r="H41" s="10"/>
      <c r="I41" s="10"/>
      <c r="L41" s="10"/>
      <c r="M41" s="10"/>
      <c r="N41" s="10"/>
      <c r="O41" s="10"/>
      <c r="P41" s="10"/>
      <c r="Q41" s="10"/>
      <c r="R41" s="10"/>
      <c r="S41" s="10"/>
      <c r="T41" s="9"/>
    </row>
    <row r="42" spans="2:30">
      <c r="B42" s="9"/>
      <c r="C42" s="10"/>
      <c r="D42" s="10"/>
      <c r="E42" s="10"/>
      <c r="F42" s="10"/>
      <c r="G42" s="10"/>
      <c r="H42" s="10"/>
      <c r="I42" s="10"/>
      <c r="L42" s="10"/>
      <c r="M42" s="10"/>
      <c r="N42" s="10"/>
      <c r="O42" s="10"/>
      <c r="P42" s="10"/>
      <c r="Q42" s="10"/>
      <c r="R42" s="10"/>
      <c r="S42" s="10"/>
      <c r="T42" s="9"/>
    </row>
    <row r="43" spans="2:30">
      <c r="B43" s="9"/>
      <c r="C43" s="10"/>
      <c r="D43" s="10"/>
      <c r="E43" s="10"/>
      <c r="F43" s="10"/>
      <c r="G43" s="10"/>
      <c r="H43" s="10"/>
      <c r="I43" s="10"/>
      <c r="L43" s="10"/>
      <c r="M43" s="10"/>
      <c r="N43" s="10"/>
      <c r="O43" s="10"/>
      <c r="P43" s="10"/>
      <c r="Q43" s="10"/>
      <c r="R43" s="10"/>
      <c r="S43" s="10"/>
      <c r="T43" s="9"/>
    </row>
    <row r="44" spans="2:30">
      <c r="B44" s="9"/>
      <c r="C44" s="10"/>
      <c r="D44" s="10"/>
      <c r="E44" s="10"/>
      <c r="F44" s="10"/>
      <c r="G44" s="10"/>
      <c r="H44" s="10"/>
      <c r="I44" s="10"/>
      <c r="L44" s="10"/>
      <c r="M44" s="10"/>
      <c r="N44" s="10"/>
      <c r="O44" s="10"/>
      <c r="P44" s="10"/>
      <c r="Q44" s="10"/>
      <c r="R44" s="10"/>
      <c r="S44" s="10"/>
      <c r="T44" s="9"/>
    </row>
    <row r="45" spans="2:30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</row>
    <row r="46" spans="2:30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</row>
    <row r="47" spans="2:30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</row>
    <row r="48" spans="2:30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</row>
    <row r="49" spans="2:20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</row>
    <row r="50" spans="2:20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</row>
    <row r="51" spans="2:20"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</row>
    <row r="52" spans="2:20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</row>
    <row r="53" spans="2:20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2:20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2:20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2:20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2:20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</sheetData>
  <sheetProtection sheet="1" objects="1" scenarios="1" selectLockedCells="1"/>
  <mergeCells count="20">
    <mergeCell ref="F35:J35"/>
    <mergeCell ref="F34:J34"/>
    <mergeCell ref="F33:J33"/>
    <mergeCell ref="F32:J32"/>
    <mergeCell ref="F31:J31"/>
    <mergeCell ref="F30:J30"/>
    <mergeCell ref="F29:J29"/>
    <mergeCell ref="E3:F3"/>
    <mergeCell ref="C3:D3"/>
    <mergeCell ref="C28:J28"/>
    <mergeCell ref="C14:D14"/>
    <mergeCell ref="C15:D15"/>
    <mergeCell ref="C12:D12"/>
    <mergeCell ref="C5:D5"/>
    <mergeCell ref="C6:D6"/>
    <mergeCell ref="C7:D7"/>
    <mergeCell ref="C8:D8"/>
    <mergeCell ref="C9:D9"/>
    <mergeCell ref="C10:D10"/>
    <mergeCell ref="C13:D13"/>
  </mergeCells>
  <dataValidations count="1">
    <dataValidation type="list" allowBlank="1" showInputMessage="1" showErrorMessage="1" sqref="E3">
      <formula1>L_Months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/>
  </sheetViews>
  <sheetFormatPr defaultRowHeight="14.4"/>
  <sheetData>
    <row r="1" spans="1:2">
      <c r="A1" t="s">
        <v>61</v>
      </c>
      <c r="B1" t="s">
        <v>39</v>
      </c>
    </row>
    <row r="2" spans="1:2">
      <c r="A2" t="s">
        <v>62</v>
      </c>
    </row>
    <row r="3" spans="1:2">
      <c r="A3" t="s">
        <v>63</v>
      </c>
    </row>
    <row r="4" spans="1:2">
      <c r="A4" t="s">
        <v>64</v>
      </c>
    </row>
    <row r="5" spans="1:2">
      <c r="A5" t="s">
        <v>65</v>
      </c>
    </row>
    <row r="6" spans="1:2">
      <c r="A6" t="s">
        <v>66</v>
      </c>
    </row>
    <row r="7" spans="1:2">
      <c r="A7" t="s">
        <v>67</v>
      </c>
    </row>
    <row r="8" spans="1:2">
      <c r="A8" t="s">
        <v>68</v>
      </c>
    </row>
    <row r="9" spans="1:2">
      <c r="A9" t="s">
        <v>69</v>
      </c>
    </row>
    <row r="10" spans="1:2">
      <c r="A10" t="s">
        <v>70</v>
      </c>
    </row>
    <row r="11" spans="1:2">
      <c r="A11" t="s">
        <v>71</v>
      </c>
    </row>
    <row r="12" spans="1:2">
      <c r="A12" t="s">
        <v>72</v>
      </c>
    </row>
    <row r="13" spans="1:2">
      <c r="A13" t="s">
        <v>73</v>
      </c>
    </row>
    <row r="14" spans="1:2">
      <c r="A14" t="s">
        <v>74</v>
      </c>
    </row>
    <row r="15" spans="1:2">
      <c r="A15" t="s">
        <v>75</v>
      </c>
    </row>
    <row r="16" spans="1:2">
      <c r="A16" t="s">
        <v>76</v>
      </c>
    </row>
    <row r="17" spans="1:1">
      <c r="A17" t="s">
        <v>77</v>
      </c>
    </row>
    <row r="18" spans="1:1">
      <c r="A18" t="s">
        <v>78</v>
      </c>
    </row>
    <row r="19" spans="1:1">
      <c r="A19" t="s">
        <v>79</v>
      </c>
    </row>
    <row r="20" spans="1:1">
      <c r="A20" t="s">
        <v>80</v>
      </c>
    </row>
    <row r="21" spans="1:1">
      <c r="A21" t="s">
        <v>81</v>
      </c>
    </row>
    <row r="22" spans="1:1">
      <c r="A22" t="s">
        <v>82</v>
      </c>
    </row>
    <row r="23" spans="1:1">
      <c r="A23" t="s">
        <v>83</v>
      </c>
    </row>
    <row r="24" spans="1:1">
      <c r="A24" t="s">
        <v>84</v>
      </c>
    </row>
    <row r="25" spans="1:1">
      <c r="A25" t="s">
        <v>85</v>
      </c>
    </row>
    <row r="26" spans="1:1">
      <c r="A26" t="s">
        <v>86</v>
      </c>
    </row>
    <row r="27" spans="1:1">
      <c r="A27" t="s">
        <v>87</v>
      </c>
    </row>
    <row r="28" spans="1:1">
      <c r="A28" t="s">
        <v>88</v>
      </c>
    </row>
    <row r="29" spans="1:1">
      <c r="A29" t="s">
        <v>89</v>
      </c>
    </row>
    <row r="30" spans="1:1">
      <c r="A30" t="s">
        <v>90</v>
      </c>
    </row>
    <row r="31" spans="1:1">
      <c r="A31" t="s">
        <v>91</v>
      </c>
    </row>
    <row r="32" spans="1:1">
      <c r="A32" t="s">
        <v>92</v>
      </c>
    </row>
    <row r="33" spans="1:1">
      <c r="A33" t="s">
        <v>93</v>
      </c>
    </row>
    <row r="34" spans="1:1">
      <c r="A34" t="s">
        <v>94</v>
      </c>
    </row>
    <row r="35" spans="1:1">
      <c r="A35" t="s">
        <v>95</v>
      </c>
    </row>
    <row r="36" spans="1:1">
      <c r="A36" t="s">
        <v>96</v>
      </c>
    </row>
    <row r="37" spans="1:1">
      <c r="A37" t="s">
        <v>97</v>
      </c>
    </row>
    <row r="38" spans="1:1">
      <c r="A38" t="s">
        <v>98</v>
      </c>
    </row>
    <row r="39" spans="1:1">
      <c r="A39" t="s">
        <v>99</v>
      </c>
    </row>
    <row r="40" spans="1:1">
      <c r="A40" t="s">
        <v>100</v>
      </c>
    </row>
    <row r="41" spans="1:1">
      <c r="A41" t="s">
        <v>101</v>
      </c>
    </row>
    <row r="42" spans="1:1">
      <c r="A4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8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0" sqref="G20"/>
    </sheetView>
  </sheetViews>
  <sheetFormatPr defaultRowHeight="14.4"/>
  <cols>
    <col min="1" max="1" width="1.44140625" customWidth="1"/>
    <col min="2" max="2" width="10.6640625" bestFit="1" customWidth="1"/>
    <col min="3" max="3" width="5.109375" style="7" bestFit="1" customWidth="1"/>
    <col min="4" max="4" width="4.5546875" bestFit="1" customWidth="1"/>
    <col min="5" max="9" width="5.109375" bestFit="1" customWidth="1"/>
    <col min="10" max="10" width="10.6640625" customWidth="1"/>
    <col min="11" max="11" width="5.109375" bestFit="1" customWidth="1"/>
    <col min="12" max="12" width="6.44140625" bestFit="1" customWidth="1"/>
    <col min="13" max="16" width="12.5546875" customWidth="1"/>
    <col min="17" max="17" width="5.5546875" bestFit="1" customWidth="1"/>
    <col min="18" max="18" width="10.5546875" customWidth="1"/>
    <col min="19" max="19" width="9.109375" bestFit="1" customWidth="1"/>
    <col min="20" max="20" width="11.6640625" bestFit="1" customWidth="1"/>
  </cols>
  <sheetData>
    <row r="1" spans="1:21">
      <c r="M1" s="96">
        <f>SUM(M34:M401)</f>
        <v>2126007</v>
      </c>
      <c r="N1" s="68"/>
      <c r="O1" s="68"/>
      <c r="P1" s="68"/>
      <c r="Q1" s="68"/>
      <c r="R1" s="96">
        <f>SUM(R34:R401)</f>
        <v>856634.14000000025</v>
      </c>
      <c r="S1" s="96">
        <f>SUM(S34:S401)</f>
        <v>30865.949999999986</v>
      </c>
      <c r="T1" s="96">
        <f>SUM(T34:T401)</f>
        <v>1332602.8599999994</v>
      </c>
    </row>
    <row r="2" spans="1:21" ht="150.6" thickBot="1">
      <c r="B2" s="109" t="s">
        <v>0</v>
      </c>
      <c r="C2" s="110" t="s">
        <v>17</v>
      </c>
      <c r="D2" s="111" t="s">
        <v>138</v>
      </c>
      <c r="E2" s="112" t="s">
        <v>125</v>
      </c>
      <c r="F2" s="112" t="s">
        <v>124</v>
      </c>
      <c r="G2" s="112" t="s">
        <v>126</v>
      </c>
      <c r="H2" s="112" t="s">
        <v>127</v>
      </c>
      <c r="I2" s="111" t="s">
        <v>128</v>
      </c>
      <c r="J2" s="113" t="s">
        <v>129</v>
      </c>
      <c r="K2" s="112" t="s">
        <v>130</v>
      </c>
      <c r="L2" s="112" t="s">
        <v>131</v>
      </c>
      <c r="M2" s="114" t="s">
        <v>132</v>
      </c>
      <c r="N2" s="114" t="s">
        <v>133</v>
      </c>
      <c r="O2" s="114" t="s">
        <v>14</v>
      </c>
      <c r="P2" s="114" t="s">
        <v>18</v>
      </c>
      <c r="Q2" s="114" t="s">
        <v>134</v>
      </c>
      <c r="R2" s="113" t="s">
        <v>135</v>
      </c>
      <c r="S2" s="113" t="s">
        <v>136</v>
      </c>
      <c r="T2" s="115" t="s">
        <v>137</v>
      </c>
      <c r="U2" s="6"/>
    </row>
    <row r="3" spans="1:21">
      <c r="A3" s="68" t="b">
        <f>NOT(OR(E3="",F3="",G3="",H3="",J3="",K3="",L3=""))</f>
        <v>1</v>
      </c>
      <c r="B3" s="88">
        <f ca="1">DATE(IF(Q_Year="",YEAR(TODAY()),Q_Year),1,1)</f>
        <v>39814</v>
      </c>
      <c r="C3" s="78">
        <f ca="1">MONTH(B3)</f>
        <v>1</v>
      </c>
      <c r="D3" s="79">
        <f ca="1">WEEKDAY(B3,2)</f>
        <v>4</v>
      </c>
      <c r="E3" s="93">
        <v>57</v>
      </c>
      <c r="F3" s="93">
        <v>71</v>
      </c>
      <c r="G3" s="93">
        <v>57</v>
      </c>
      <c r="H3" s="93">
        <v>0</v>
      </c>
      <c r="I3" s="79">
        <f>IF(A3,G3+H3,"")</f>
        <v>57</v>
      </c>
      <c r="J3" s="69">
        <v>9690</v>
      </c>
      <c r="K3" s="93">
        <v>0</v>
      </c>
      <c r="L3" s="93">
        <v>0</v>
      </c>
      <c r="M3" s="97">
        <f>IF(A3,SUM(J3:L3),"")</f>
        <v>9690</v>
      </c>
      <c r="N3" s="97">
        <f>IF(A3,M3/I3,"")</f>
        <v>170</v>
      </c>
      <c r="O3" s="97">
        <f>IF(A3,M3/E3,"")</f>
        <v>170</v>
      </c>
      <c r="P3" s="97">
        <f>IF(A3,O3*Q3,"")</f>
        <v>136.47887323943664</v>
      </c>
      <c r="Q3" s="70">
        <f>IF(A3,E3/F3,"")</f>
        <v>0.80281690140845074</v>
      </c>
      <c r="R3" s="102">
        <v>2787.3</v>
      </c>
      <c r="S3" s="102">
        <v>92.91</v>
      </c>
      <c r="T3" s="103">
        <v>3809.31</v>
      </c>
    </row>
    <row r="4" spans="1:21">
      <c r="A4" s="68" t="b">
        <f t="shared" ref="A4:A67" si="0">NOT(OR(E4="",F4="",G4="",H4="",J4="",K4="",L4=""))</f>
        <v>1</v>
      </c>
      <c r="B4" s="89">
        <f ca="1">B3+1</f>
        <v>39815</v>
      </c>
      <c r="C4" s="80">
        <f t="shared" ref="C4:C33" ca="1" si="1">MONTH(B4)</f>
        <v>1</v>
      </c>
      <c r="D4" s="81">
        <f t="shared" ref="D4:D33" ca="1" si="2">WEEKDAY(B4,2)</f>
        <v>5</v>
      </c>
      <c r="E4" s="94">
        <v>62</v>
      </c>
      <c r="F4" s="94">
        <v>71</v>
      </c>
      <c r="G4" s="94">
        <v>34</v>
      </c>
      <c r="H4" s="94">
        <v>0</v>
      </c>
      <c r="I4" s="81">
        <f t="shared" ref="I4:I67" si="3">IF(A4,G4+H4,"")</f>
        <v>34</v>
      </c>
      <c r="J4" s="72">
        <v>14384</v>
      </c>
      <c r="K4" s="94">
        <v>0</v>
      </c>
      <c r="L4" s="94">
        <v>0</v>
      </c>
      <c r="M4" s="98">
        <f t="shared" ref="M4:M67" si="4">IF(A4,SUM(J4:L4),"")</f>
        <v>14384</v>
      </c>
      <c r="N4" s="98">
        <f t="shared" ref="N4:N67" si="5">IF(A4,M4/I4,"")</f>
        <v>423.05882352941177</v>
      </c>
      <c r="O4" s="98">
        <f>IF(A4,M4/E4,"")</f>
        <v>232</v>
      </c>
      <c r="P4" s="98">
        <f>IF(A4,O4*Q4,"")</f>
        <v>202.59154929577463</v>
      </c>
      <c r="Q4" s="73">
        <f t="shared" ref="Q4:Q67" si="6">IF(A4,E4/F4,"")</f>
        <v>0.87323943661971826</v>
      </c>
      <c r="R4" s="104">
        <v>4424.32</v>
      </c>
      <c r="S4" s="104">
        <v>138.26</v>
      </c>
      <c r="T4" s="105">
        <v>9401.68</v>
      </c>
    </row>
    <row r="5" spans="1:21">
      <c r="A5" s="68" t="b">
        <f t="shared" si="0"/>
        <v>1</v>
      </c>
      <c r="B5" s="90">
        <f t="shared" ref="B5:B68" ca="1" si="7">B4+1</f>
        <v>39816</v>
      </c>
      <c r="C5" s="82">
        <f ca="1">MONTH(B5)</f>
        <v>1</v>
      </c>
      <c r="D5" s="83">
        <f ca="1">WEEKDAY(B5,2)</f>
        <v>6</v>
      </c>
      <c r="E5" s="94">
        <v>66</v>
      </c>
      <c r="F5" s="94">
        <v>71</v>
      </c>
      <c r="G5" s="94">
        <v>66</v>
      </c>
      <c r="H5" s="94">
        <v>0</v>
      </c>
      <c r="I5" s="83">
        <f t="shared" si="3"/>
        <v>66</v>
      </c>
      <c r="J5" s="72">
        <v>13926</v>
      </c>
      <c r="K5" s="94">
        <v>0</v>
      </c>
      <c r="L5" s="94">
        <v>15</v>
      </c>
      <c r="M5" s="99">
        <f t="shared" si="4"/>
        <v>13941</v>
      </c>
      <c r="N5" s="99">
        <f t="shared" si="5"/>
        <v>211.22727272727272</v>
      </c>
      <c r="O5" s="99">
        <f t="shared" ref="O5:O68" si="8">IF(A5,M5/E5,"")</f>
        <v>211.22727272727272</v>
      </c>
      <c r="P5" s="99">
        <f t="shared" ref="P5:P68" si="9">IF(A5,O5*Q5,"")</f>
        <v>196.35211267605632</v>
      </c>
      <c r="Q5" s="74">
        <f t="shared" si="6"/>
        <v>0.92957746478873238</v>
      </c>
      <c r="R5" s="104">
        <v>5940</v>
      </c>
      <c r="S5" s="104">
        <v>396</v>
      </c>
      <c r="T5" s="105">
        <v>7392</v>
      </c>
    </row>
    <row r="6" spans="1:21">
      <c r="A6" s="68" t="b">
        <f t="shared" si="0"/>
        <v>1</v>
      </c>
      <c r="B6" s="89">
        <f t="shared" ca="1" si="7"/>
        <v>39817</v>
      </c>
      <c r="C6" s="80">
        <f t="shared" ca="1" si="1"/>
        <v>1</v>
      </c>
      <c r="D6" s="81">
        <f t="shared" ca="1" si="2"/>
        <v>7</v>
      </c>
      <c r="E6" s="94">
        <v>51</v>
      </c>
      <c r="F6" s="94">
        <v>71</v>
      </c>
      <c r="G6" s="94">
        <v>65</v>
      </c>
      <c r="H6" s="94">
        <v>0</v>
      </c>
      <c r="I6" s="81">
        <f t="shared" si="3"/>
        <v>65</v>
      </c>
      <c r="J6" s="72">
        <v>7650</v>
      </c>
      <c r="K6" s="94">
        <v>0</v>
      </c>
      <c r="L6" s="94">
        <v>5</v>
      </c>
      <c r="M6" s="98">
        <f t="shared" si="4"/>
        <v>7655</v>
      </c>
      <c r="N6" s="98">
        <f t="shared" si="5"/>
        <v>117.76923076923077</v>
      </c>
      <c r="O6" s="98">
        <f t="shared" si="8"/>
        <v>150.09803921568627</v>
      </c>
      <c r="P6" s="98">
        <f t="shared" si="9"/>
        <v>107.8169014084507</v>
      </c>
      <c r="Q6" s="73">
        <f t="shared" si="6"/>
        <v>0.71830985915492962</v>
      </c>
      <c r="R6" s="104">
        <v>3547.56</v>
      </c>
      <c r="S6" s="104">
        <v>191.76</v>
      </c>
      <c r="T6" s="105">
        <v>5465.16</v>
      </c>
    </row>
    <row r="7" spans="1:21">
      <c r="A7" s="68" t="b">
        <f t="shared" si="0"/>
        <v>1</v>
      </c>
      <c r="B7" s="91">
        <f t="shared" ca="1" si="7"/>
        <v>39818</v>
      </c>
      <c r="C7" s="84">
        <f t="shared" ca="1" si="1"/>
        <v>1</v>
      </c>
      <c r="D7" s="85">
        <f t="shared" ca="1" si="2"/>
        <v>1</v>
      </c>
      <c r="E7" s="94">
        <v>50</v>
      </c>
      <c r="F7" s="94">
        <v>71</v>
      </c>
      <c r="G7" s="94">
        <v>62</v>
      </c>
      <c r="H7" s="94">
        <v>0</v>
      </c>
      <c r="I7" s="85">
        <f t="shared" si="3"/>
        <v>62</v>
      </c>
      <c r="J7" s="72">
        <v>8700</v>
      </c>
      <c r="K7" s="94">
        <v>0</v>
      </c>
      <c r="L7" s="94">
        <v>0</v>
      </c>
      <c r="M7" s="100">
        <f t="shared" si="4"/>
        <v>8700</v>
      </c>
      <c r="N7" s="100">
        <f t="shared" si="5"/>
        <v>140.32258064516128</v>
      </c>
      <c r="O7" s="100">
        <f t="shared" si="8"/>
        <v>174</v>
      </c>
      <c r="P7" s="100">
        <f t="shared" si="9"/>
        <v>122.53521126760563</v>
      </c>
      <c r="Q7" s="75">
        <f t="shared" si="6"/>
        <v>0.70422535211267601</v>
      </c>
      <c r="R7" s="104">
        <v>3014</v>
      </c>
      <c r="S7" s="104">
        <v>205.5</v>
      </c>
      <c r="T7" s="105">
        <v>4178.5</v>
      </c>
    </row>
    <row r="8" spans="1:21">
      <c r="A8" s="68" t="b">
        <f t="shared" si="0"/>
        <v>1</v>
      </c>
      <c r="B8" s="89">
        <f t="shared" ca="1" si="7"/>
        <v>39819</v>
      </c>
      <c r="C8" s="80">
        <f t="shared" ca="1" si="1"/>
        <v>1</v>
      </c>
      <c r="D8" s="81">
        <f t="shared" ca="1" si="2"/>
        <v>2</v>
      </c>
      <c r="E8" s="94">
        <v>35</v>
      </c>
      <c r="F8" s="94">
        <v>69</v>
      </c>
      <c r="G8" s="94">
        <v>45</v>
      </c>
      <c r="H8" s="94">
        <v>0</v>
      </c>
      <c r="I8" s="81">
        <f t="shared" si="3"/>
        <v>45</v>
      </c>
      <c r="J8" s="72">
        <v>3990</v>
      </c>
      <c r="K8" s="94">
        <v>0</v>
      </c>
      <c r="L8" s="94">
        <v>0</v>
      </c>
      <c r="M8" s="98">
        <f t="shared" si="4"/>
        <v>3990</v>
      </c>
      <c r="N8" s="98">
        <f t="shared" si="5"/>
        <v>88.666666666666671</v>
      </c>
      <c r="O8" s="98">
        <f t="shared" si="8"/>
        <v>114</v>
      </c>
      <c r="P8" s="98">
        <f t="shared" si="9"/>
        <v>57.826086956521742</v>
      </c>
      <c r="Q8" s="73">
        <f t="shared" si="6"/>
        <v>0.50724637681159424</v>
      </c>
      <c r="R8" s="104">
        <v>1984.5</v>
      </c>
      <c r="S8" s="104">
        <v>132.30000000000001</v>
      </c>
      <c r="T8" s="105">
        <v>2910.6</v>
      </c>
    </row>
    <row r="9" spans="1:21">
      <c r="A9" s="68" t="b">
        <f t="shared" si="0"/>
        <v>1</v>
      </c>
      <c r="B9" s="90">
        <f t="shared" ca="1" si="7"/>
        <v>39820</v>
      </c>
      <c r="C9" s="82">
        <f t="shared" ca="1" si="1"/>
        <v>1</v>
      </c>
      <c r="D9" s="83">
        <f t="shared" ca="1" si="2"/>
        <v>3</v>
      </c>
      <c r="E9" s="94">
        <v>42</v>
      </c>
      <c r="F9" s="94">
        <v>71</v>
      </c>
      <c r="G9" s="94">
        <v>69</v>
      </c>
      <c r="H9" s="94">
        <v>0</v>
      </c>
      <c r="I9" s="83">
        <f t="shared" si="3"/>
        <v>69</v>
      </c>
      <c r="J9" s="72">
        <v>6132</v>
      </c>
      <c r="K9" s="94">
        <v>0</v>
      </c>
      <c r="L9" s="94">
        <v>0</v>
      </c>
      <c r="M9" s="99">
        <f t="shared" si="4"/>
        <v>6132</v>
      </c>
      <c r="N9" s="99">
        <f t="shared" si="5"/>
        <v>88.869565217391298</v>
      </c>
      <c r="O9" s="99">
        <f t="shared" si="8"/>
        <v>146</v>
      </c>
      <c r="P9" s="99">
        <f t="shared" si="9"/>
        <v>86.366197183098592</v>
      </c>
      <c r="Q9" s="74">
        <f t="shared" si="6"/>
        <v>0.59154929577464788</v>
      </c>
      <c r="R9" s="104">
        <v>3675</v>
      </c>
      <c r="S9" s="104">
        <v>147</v>
      </c>
      <c r="T9" s="105">
        <v>5733</v>
      </c>
    </row>
    <row r="10" spans="1:21">
      <c r="A10" s="68" t="b">
        <f t="shared" si="0"/>
        <v>1</v>
      </c>
      <c r="B10" s="89">
        <f t="shared" ca="1" si="7"/>
        <v>39821</v>
      </c>
      <c r="C10" s="80">
        <f t="shared" ca="1" si="1"/>
        <v>1</v>
      </c>
      <c r="D10" s="81">
        <f t="shared" ca="1" si="2"/>
        <v>4</v>
      </c>
      <c r="E10" s="94">
        <v>48</v>
      </c>
      <c r="F10" s="94">
        <v>71</v>
      </c>
      <c r="G10" s="94">
        <v>69</v>
      </c>
      <c r="H10" s="94">
        <v>0</v>
      </c>
      <c r="I10" s="81">
        <f t="shared" si="3"/>
        <v>69</v>
      </c>
      <c r="J10" s="72">
        <v>5904</v>
      </c>
      <c r="K10" s="94">
        <v>0</v>
      </c>
      <c r="L10" s="94">
        <v>0</v>
      </c>
      <c r="M10" s="98">
        <f t="shared" si="4"/>
        <v>5904</v>
      </c>
      <c r="N10" s="98">
        <f t="shared" si="5"/>
        <v>85.565217391304344</v>
      </c>
      <c r="O10" s="98">
        <f t="shared" si="8"/>
        <v>123</v>
      </c>
      <c r="P10" s="98">
        <f t="shared" si="9"/>
        <v>83.154929577464785</v>
      </c>
      <c r="Q10" s="73">
        <f t="shared" si="6"/>
        <v>0.676056338028169</v>
      </c>
      <c r="R10" s="104">
        <v>2425.92</v>
      </c>
      <c r="S10" s="104">
        <v>191.52</v>
      </c>
      <c r="T10" s="105">
        <v>3894.24</v>
      </c>
    </row>
    <row r="11" spans="1:21">
      <c r="A11" s="68" t="b">
        <f t="shared" si="0"/>
        <v>1</v>
      </c>
      <c r="B11" s="91">
        <f t="shared" ca="1" si="7"/>
        <v>39822</v>
      </c>
      <c r="C11" s="84">
        <f t="shared" ca="1" si="1"/>
        <v>1</v>
      </c>
      <c r="D11" s="85">
        <f t="shared" ca="1" si="2"/>
        <v>5</v>
      </c>
      <c r="E11" s="94">
        <v>56</v>
      </c>
      <c r="F11" s="94">
        <v>71</v>
      </c>
      <c r="G11" s="94">
        <v>34</v>
      </c>
      <c r="H11" s="94">
        <v>0</v>
      </c>
      <c r="I11" s="85">
        <f t="shared" si="3"/>
        <v>34</v>
      </c>
      <c r="J11" s="72">
        <v>13720</v>
      </c>
      <c r="K11" s="94">
        <v>0</v>
      </c>
      <c r="L11" s="94">
        <v>0</v>
      </c>
      <c r="M11" s="100">
        <f t="shared" si="4"/>
        <v>13720</v>
      </c>
      <c r="N11" s="100">
        <f t="shared" si="5"/>
        <v>403.52941176470586</v>
      </c>
      <c r="O11" s="100">
        <f t="shared" si="8"/>
        <v>245</v>
      </c>
      <c r="P11" s="100">
        <f t="shared" si="9"/>
        <v>193.2394366197183</v>
      </c>
      <c r="Q11" s="75">
        <f t="shared" si="6"/>
        <v>0.78873239436619713</v>
      </c>
      <c r="R11" s="104">
        <v>6119.12</v>
      </c>
      <c r="S11" s="104">
        <v>0</v>
      </c>
      <c r="T11" s="105">
        <v>6993.28</v>
      </c>
    </row>
    <row r="12" spans="1:21">
      <c r="A12" s="68" t="b">
        <f t="shared" si="0"/>
        <v>1</v>
      </c>
      <c r="B12" s="89">
        <f t="shared" ca="1" si="7"/>
        <v>39823</v>
      </c>
      <c r="C12" s="80">
        <f t="shared" ca="1" si="1"/>
        <v>1</v>
      </c>
      <c r="D12" s="81">
        <f t="shared" ca="1" si="2"/>
        <v>6</v>
      </c>
      <c r="E12" s="94">
        <v>68</v>
      </c>
      <c r="F12" s="94">
        <v>71</v>
      </c>
      <c r="G12" s="94">
        <v>43</v>
      </c>
      <c r="H12" s="94">
        <v>0</v>
      </c>
      <c r="I12" s="81">
        <f t="shared" si="3"/>
        <v>43</v>
      </c>
      <c r="J12" s="72">
        <v>15368</v>
      </c>
      <c r="K12" s="94">
        <v>0</v>
      </c>
      <c r="L12" s="94">
        <v>168</v>
      </c>
      <c r="M12" s="98">
        <f t="shared" si="4"/>
        <v>15536</v>
      </c>
      <c r="N12" s="98">
        <f t="shared" si="5"/>
        <v>361.30232558139534</v>
      </c>
      <c r="O12" s="98">
        <f t="shared" si="8"/>
        <v>228.47058823529412</v>
      </c>
      <c r="P12" s="98">
        <f t="shared" si="9"/>
        <v>218.81690140845069</v>
      </c>
      <c r="Q12" s="73">
        <f t="shared" si="6"/>
        <v>0.95774647887323938</v>
      </c>
      <c r="R12" s="104">
        <v>6882.96</v>
      </c>
      <c r="S12" s="104">
        <v>163.88</v>
      </c>
      <c r="T12" s="105">
        <v>9013.4</v>
      </c>
    </row>
    <row r="13" spans="1:21">
      <c r="A13" s="68" t="b">
        <f t="shared" si="0"/>
        <v>1</v>
      </c>
      <c r="B13" s="90">
        <f t="shared" ca="1" si="7"/>
        <v>39824</v>
      </c>
      <c r="C13" s="82">
        <f t="shared" ca="1" si="1"/>
        <v>1</v>
      </c>
      <c r="D13" s="83">
        <f t="shared" ca="1" si="2"/>
        <v>7</v>
      </c>
      <c r="E13" s="94">
        <v>44</v>
      </c>
      <c r="F13" s="94">
        <v>71</v>
      </c>
      <c r="G13" s="94">
        <v>41</v>
      </c>
      <c r="H13" s="94">
        <v>0</v>
      </c>
      <c r="I13" s="83">
        <f t="shared" si="3"/>
        <v>41</v>
      </c>
      <c r="J13" s="72">
        <v>5764</v>
      </c>
      <c r="K13" s="94">
        <v>0</v>
      </c>
      <c r="L13" s="94">
        <v>225</v>
      </c>
      <c r="M13" s="99">
        <f t="shared" si="4"/>
        <v>5989</v>
      </c>
      <c r="N13" s="99">
        <f t="shared" si="5"/>
        <v>146.07317073170731</v>
      </c>
      <c r="O13" s="99">
        <f t="shared" si="8"/>
        <v>136.11363636363637</v>
      </c>
      <c r="P13" s="99">
        <f t="shared" si="9"/>
        <v>84.352112676056336</v>
      </c>
      <c r="Q13" s="74">
        <f t="shared" si="6"/>
        <v>0.61971830985915488</v>
      </c>
      <c r="R13" s="104">
        <v>1755.6</v>
      </c>
      <c r="S13" s="104">
        <v>92.4</v>
      </c>
      <c r="T13" s="105">
        <v>3649.8</v>
      </c>
    </row>
    <row r="14" spans="1:21">
      <c r="A14" s="68" t="b">
        <f t="shared" si="0"/>
        <v>1</v>
      </c>
      <c r="B14" s="89">
        <f t="shared" ca="1" si="7"/>
        <v>39825</v>
      </c>
      <c r="C14" s="80">
        <f t="shared" ca="1" si="1"/>
        <v>1</v>
      </c>
      <c r="D14" s="81">
        <f t="shared" ca="1" si="2"/>
        <v>1</v>
      </c>
      <c r="E14" s="94">
        <v>35</v>
      </c>
      <c r="F14" s="94">
        <v>70</v>
      </c>
      <c r="G14" s="94">
        <v>46</v>
      </c>
      <c r="H14" s="94">
        <v>0</v>
      </c>
      <c r="I14" s="81">
        <f t="shared" si="3"/>
        <v>46</v>
      </c>
      <c r="J14" s="72">
        <v>4340</v>
      </c>
      <c r="K14" s="94">
        <v>0</v>
      </c>
      <c r="L14" s="94">
        <v>0</v>
      </c>
      <c r="M14" s="98">
        <f t="shared" si="4"/>
        <v>4340</v>
      </c>
      <c r="N14" s="98">
        <f t="shared" si="5"/>
        <v>94.347826086956516</v>
      </c>
      <c r="O14" s="98">
        <f t="shared" si="8"/>
        <v>124</v>
      </c>
      <c r="P14" s="98">
        <f t="shared" si="9"/>
        <v>62</v>
      </c>
      <c r="Q14" s="73">
        <f t="shared" si="6"/>
        <v>0.5</v>
      </c>
      <c r="R14" s="104">
        <v>1449.7</v>
      </c>
      <c r="S14" s="104">
        <v>38.15</v>
      </c>
      <c r="T14" s="105">
        <v>1564.15</v>
      </c>
    </row>
    <row r="15" spans="1:21">
      <c r="A15" s="68" t="b">
        <f t="shared" si="0"/>
        <v>1</v>
      </c>
      <c r="B15" s="91">
        <f t="shared" ca="1" si="7"/>
        <v>39826</v>
      </c>
      <c r="C15" s="84">
        <f t="shared" ca="1" si="1"/>
        <v>1</v>
      </c>
      <c r="D15" s="85">
        <f t="shared" ca="1" si="2"/>
        <v>2</v>
      </c>
      <c r="E15" s="94">
        <v>53</v>
      </c>
      <c r="F15" s="94">
        <v>70</v>
      </c>
      <c r="G15" s="94">
        <v>53</v>
      </c>
      <c r="H15" s="94">
        <v>0</v>
      </c>
      <c r="I15" s="85">
        <f t="shared" si="3"/>
        <v>53</v>
      </c>
      <c r="J15" s="72">
        <v>7102</v>
      </c>
      <c r="K15" s="94">
        <v>0</v>
      </c>
      <c r="L15" s="94">
        <v>0</v>
      </c>
      <c r="M15" s="100">
        <f t="shared" si="4"/>
        <v>7102</v>
      </c>
      <c r="N15" s="100">
        <f t="shared" si="5"/>
        <v>134</v>
      </c>
      <c r="O15" s="100">
        <f t="shared" si="8"/>
        <v>134</v>
      </c>
      <c r="P15" s="100">
        <f t="shared" si="9"/>
        <v>101.45714285714286</v>
      </c>
      <c r="Q15" s="75">
        <f t="shared" si="6"/>
        <v>0.75714285714285712</v>
      </c>
      <c r="R15" s="104">
        <v>2059.0500000000002</v>
      </c>
      <c r="S15" s="104">
        <v>166.95</v>
      </c>
      <c r="T15" s="105">
        <v>4340.7</v>
      </c>
    </row>
    <row r="16" spans="1:21">
      <c r="A16" s="68" t="b">
        <f t="shared" si="0"/>
        <v>1</v>
      </c>
      <c r="B16" s="89">
        <f t="shared" ca="1" si="7"/>
        <v>39827</v>
      </c>
      <c r="C16" s="80">
        <f t="shared" ca="1" si="1"/>
        <v>1</v>
      </c>
      <c r="D16" s="81">
        <f t="shared" ca="1" si="2"/>
        <v>3</v>
      </c>
      <c r="E16" s="94">
        <v>36</v>
      </c>
      <c r="F16" s="94">
        <v>70</v>
      </c>
      <c r="G16" s="94">
        <v>65</v>
      </c>
      <c r="H16" s="94">
        <v>0</v>
      </c>
      <c r="I16" s="81">
        <f t="shared" si="3"/>
        <v>65</v>
      </c>
      <c r="J16" s="72">
        <v>5472</v>
      </c>
      <c r="K16" s="94">
        <v>0</v>
      </c>
      <c r="L16" s="94">
        <v>176</v>
      </c>
      <c r="M16" s="98">
        <f t="shared" si="4"/>
        <v>5648</v>
      </c>
      <c r="N16" s="98">
        <f t="shared" si="5"/>
        <v>86.892307692307696</v>
      </c>
      <c r="O16" s="98">
        <f t="shared" si="8"/>
        <v>156.88888888888889</v>
      </c>
      <c r="P16" s="98">
        <f t="shared" si="9"/>
        <v>80.685714285714269</v>
      </c>
      <c r="Q16" s="73">
        <f t="shared" si="6"/>
        <v>0.51428571428571423</v>
      </c>
      <c r="R16" s="104">
        <v>2187</v>
      </c>
      <c r="S16" s="104">
        <v>97.2</v>
      </c>
      <c r="T16" s="105">
        <v>3159</v>
      </c>
    </row>
    <row r="17" spans="1:20">
      <c r="A17" s="68" t="b">
        <f t="shared" si="0"/>
        <v>1</v>
      </c>
      <c r="B17" s="90">
        <f t="shared" ca="1" si="7"/>
        <v>39828</v>
      </c>
      <c r="C17" s="82">
        <f t="shared" ca="1" si="1"/>
        <v>1</v>
      </c>
      <c r="D17" s="83">
        <f t="shared" ca="1" si="2"/>
        <v>4</v>
      </c>
      <c r="E17" s="94">
        <v>42</v>
      </c>
      <c r="F17" s="94">
        <v>70</v>
      </c>
      <c r="G17" s="94">
        <v>69</v>
      </c>
      <c r="H17" s="94">
        <v>0</v>
      </c>
      <c r="I17" s="83">
        <f t="shared" si="3"/>
        <v>69</v>
      </c>
      <c r="J17" s="72">
        <v>4452</v>
      </c>
      <c r="K17" s="94">
        <v>0</v>
      </c>
      <c r="L17" s="94">
        <v>0</v>
      </c>
      <c r="M17" s="99">
        <f t="shared" si="4"/>
        <v>4452</v>
      </c>
      <c r="N17" s="99">
        <f t="shared" si="5"/>
        <v>64.521739130434781</v>
      </c>
      <c r="O17" s="99">
        <f t="shared" si="8"/>
        <v>106</v>
      </c>
      <c r="P17" s="99">
        <f t="shared" si="9"/>
        <v>63.599999999999994</v>
      </c>
      <c r="Q17" s="74">
        <f t="shared" si="6"/>
        <v>0.6</v>
      </c>
      <c r="R17" s="104">
        <v>3807.3</v>
      </c>
      <c r="S17" s="104">
        <v>77.7</v>
      </c>
      <c r="T17" s="105">
        <v>5672.1</v>
      </c>
    </row>
    <row r="18" spans="1:20">
      <c r="A18" s="68" t="b">
        <f t="shared" si="0"/>
        <v>1</v>
      </c>
      <c r="B18" s="89">
        <f t="shared" ca="1" si="7"/>
        <v>39829</v>
      </c>
      <c r="C18" s="80">
        <f ca="1">MONTH(B18)</f>
        <v>1</v>
      </c>
      <c r="D18" s="81">
        <f ca="1">WEEKDAY(B18,2)</f>
        <v>5</v>
      </c>
      <c r="E18" s="94">
        <v>55</v>
      </c>
      <c r="F18" s="94">
        <v>71</v>
      </c>
      <c r="G18" s="94">
        <v>57</v>
      </c>
      <c r="H18" s="94">
        <v>0</v>
      </c>
      <c r="I18" s="81">
        <f t="shared" si="3"/>
        <v>57</v>
      </c>
      <c r="J18" s="72">
        <v>13255</v>
      </c>
      <c r="K18" s="94">
        <v>0</v>
      </c>
      <c r="L18" s="94">
        <v>0</v>
      </c>
      <c r="M18" s="98">
        <f t="shared" si="4"/>
        <v>13255</v>
      </c>
      <c r="N18" s="98">
        <f t="shared" si="5"/>
        <v>232.54385964912279</v>
      </c>
      <c r="O18" s="98">
        <f t="shared" si="8"/>
        <v>241</v>
      </c>
      <c r="P18" s="98">
        <f t="shared" si="9"/>
        <v>186.6901408450704</v>
      </c>
      <c r="Q18" s="73">
        <f t="shared" si="6"/>
        <v>0.77464788732394363</v>
      </c>
      <c r="R18" s="104">
        <v>3768.05</v>
      </c>
      <c r="S18" s="104">
        <v>121.55</v>
      </c>
      <c r="T18" s="105">
        <v>8143.85</v>
      </c>
    </row>
    <row r="19" spans="1:20">
      <c r="A19" s="68" t="b">
        <f t="shared" si="0"/>
        <v>1</v>
      </c>
      <c r="B19" s="91">
        <f t="shared" ca="1" si="7"/>
        <v>39830</v>
      </c>
      <c r="C19" s="84">
        <f t="shared" ca="1" si="1"/>
        <v>1</v>
      </c>
      <c r="D19" s="85">
        <f t="shared" ca="1" si="2"/>
        <v>6</v>
      </c>
      <c r="E19" s="94">
        <v>65</v>
      </c>
      <c r="F19" s="94">
        <v>71</v>
      </c>
      <c r="G19" s="94">
        <v>34</v>
      </c>
      <c r="H19" s="94">
        <v>0</v>
      </c>
      <c r="I19" s="85">
        <f t="shared" si="3"/>
        <v>34</v>
      </c>
      <c r="J19" s="72">
        <v>15600</v>
      </c>
      <c r="K19" s="94">
        <v>0</v>
      </c>
      <c r="L19" s="94">
        <v>0</v>
      </c>
      <c r="M19" s="100">
        <f t="shared" si="4"/>
        <v>15600</v>
      </c>
      <c r="N19" s="100">
        <f t="shared" si="5"/>
        <v>458.8235294117647</v>
      </c>
      <c r="O19" s="100">
        <f t="shared" si="8"/>
        <v>240</v>
      </c>
      <c r="P19" s="100">
        <f t="shared" si="9"/>
        <v>219.71830985915494</v>
      </c>
      <c r="Q19" s="75">
        <f t="shared" si="6"/>
        <v>0.91549295774647887</v>
      </c>
      <c r="R19" s="104">
        <v>5569.2</v>
      </c>
      <c r="S19" s="104">
        <v>309.39999999999998</v>
      </c>
      <c r="T19" s="105">
        <v>6342.7</v>
      </c>
    </row>
    <row r="20" spans="1:20">
      <c r="A20" s="68" t="b">
        <f t="shared" si="0"/>
        <v>1</v>
      </c>
      <c r="B20" s="89">
        <f t="shared" ca="1" si="7"/>
        <v>39831</v>
      </c>
      <c r="C20" s="80">
        <f t="shared" ca="1" si="1"/>
        <v>1</v>
      </c>
      <c r="D20" s="81">
        <f t="shared" ca="1" si="2"/>
        <v>7</v>
      </c>
      <c r="E20" s="94">
        <v>53</v>
      </c>
      <c r="F20" s="94">
        <v>71</v>
      </c>
      <c r="G20" s="94">
        <v>55</v>
      </c>
      <c r="H20" s="94">
        <v>0</v>
      </c>
      <c r="I20" s="81">
        <f t="shared" si="3"/>
        <v>55</v>
      </c>
      <c r="J20" s="72">
        <v>8268</v>
      </c>
      <c r="K20" s="94">
        <v>0</v>
      </c>
      <c r="L20" s="94">
        <v>15</v>
      </c>
      <c r="M20" s="98">
        <f t="shared" si="4"/>
        <v>8283</v>
      </c>
      <c r="N20" s="98">
        <f t="shared" si="5"/>
        <v>150.6</v>
      </c>
      <c r="O20" s="98">
        <f t="shared" si="8"/>
        <v>156.28301886792454</v>
      </c>
      <c r="P20" s="98">
        <f t="shared" si="9"/>
        <v>116.66197183098592</v>
      </c>
      <c r="Q20" s="73">
        <f t="shared" si="6"/>
        <v>0.74647887323943662</v>
      </c>
      <c r="R20" s="104">
        <v>3307.2</v>
      </c>
      <c r="S20" s="104">
        <v>137.80000000000001</v>
      </c>
      <c r="T20" s="105">
        <v>3169.4</v>
      </c>
    </row>
    <row r="21" spans="1:20">
      <c r="A21" s="68" t="b">
        <f t="shared" si="0"/>
        <v>1</v>
      </c>
      <c r="B21" s="90">
        <f t="shared" ca="1" si="7"/>
        <v>39832</v>
      </c>
      <c r="C21" s="82">
        <f t="shared" ca="1" si="1"/>
        <v>1</v>
      </c>
      <c r="D21" s="83">
        <f t="shared" ca="1" si="2"/>
        <v>1</v>
      </c>
      <c r="E21" s="94">
        <v>19</v>
      </c>
      <c r="F21" s="94">
        <v>71</v>
      </c>
      <c r="G21" s="94">
        <v>52</v>
      </c>
      <c r="H21" s="94">
        <v>0</v>
      </c>
      <c r="I21" s="83">
        <f t="shared" si="3"/>
        <v>52</v>
      </c>
      <c r="J21" s="72">
        <v>2717</v>
      </c>
      <c r="K21" s="94">
        <v>0</v>
      </c>
      <c r="L21" s="94">
        <v>5</v>
      </c>
      <c r="M21" s="99">
        <f t="shared" si="4"/>
        <v>2722</v>
      </c>
      <c r="N21" s="99">
        <f t="shared" si="5"/>
        <v>52.346153846153847</v>
      </c>
      <c r="O21" s="99">
        <f t="shared" si="8"/>
        <v>143.26315789473685</v>
      </c>
      <c r="P21" s="99">
        <f t="shared" si="9"/>
        <v>38.338028169014081</v>
      </c>
      <c r="Q21" s="74">
        <f t="shared" si="6"/>
        <v>0.26760563380281688</v>
      </c>
      <c r="R21" s="104">
        <v>1094.4000000000001</v>
      </c>
      <c r="S21" s="104">
        <v>27.36</v>
      </c>
      <c r="T21" s="105">
        <v>1805.76</v>
      </c>
    </row>
    <row r="22" spans="1:20">
      <c r="A22" s="68" t="b">
        <f t="shared" si="0"/>
        <v>1</v>
      </c>
      <c r="B22" s="89">
        <f t="shared" ca="1" si="7"/>
        <v>39833</v>
      </c>
      <c r="C22" s="80">
        <f t="shared" ca="1" si="1"/>
        <v>1</v>
      </c>
      <c r="D22" s="81">
        <f t="shared" ca="1" si="2"/>
        <v>2</v>
      </c>
      <c r="E22" s="94">
        <v>29</v>
      </c>
      <c r="F22" s="94">
        <v>71</v>
      </c>
      <c r="G22" s="94">
        <v>58</v>
      </c>
      <c r="H22" s="94">
        <v>0</v>
      </c>
      <c r="I22" s="81">
        <f t="shared" si="3"/>
        <v>58</v>
      </c>
      <c r="J22" s="72">
        <v>5075</v>
      </c>
      <c r="K22" s="94">
        <v>0</v>
      </c>
      <c r="L22" s="94">
        <v>0</v>
      </c>
      <c r="M22" s="98">
        <f t="shared" si="4"/>
        <v>5075</v>
      </c>
      <c r="N22" s="98">
        <f t="shared" si="5"/>
        <v>87.5</v>
      </c>
      <c r="O22" s="98">
        <f t="shared" si="8"/>
        <v>175</v>
      </c>
      <c r="P22" s="98">
        <f t="shared" si="9"/>
        <v>71.478873239436624</v>
      </c>
      <c r="Q22" s="73">
        <f t="shared" si="6"/>
        <v>0.40845070422535212</v>
      </c>
      <c r="R22" s="104">
        <v>1450</v>
      </c>
      <c r="S22" s="104">
        <v>58</v>
      </c>
      <c r="T22" s="105">
        <v>1537</v>
      </c>
    </row>
    <row r="23" spans="1:20">
      <c r="A23" s="68" t="b">
        <f t="shared" si="0"/>
        <v>1</v>
      </c>
      <c r="B23" s="91">
        <f t="shared" ca="1" si="7"/>
        <v>39834</v>
      </c>
      <c r="C23" s="84">
        <f t="shared" ca="1" si="1"/>
        <v>1</v>
      </c>
      <c r="D23" s="85">
        <f t="shared" ca="1" si="2"/>
        <v>3</v>
      </c>
      <c r="E23" s="94">
        <v>31</v>
      </c>
      <c r="F23" s="94">
        <v>69</v>
      </c>
      <c r="G23" s="94">
        <v>57</v>
      </c>
      <c r="H23" s="94">
        <v>0</v>
      </c>
      <c r="I23" s="85">
        <f t="shared" si="3"/>
        <v>57</v>
      </c>
      <c r="J23" s="72">
        <v>3286</v>
      </c>
      <c r="K23" s="94">
        <v>0</v>
      </c>
      <c r="L23" s="94">
        <v>0</v>
      </c>
      <c r="M23" s="100">
        <f t="shared" si="4"/>
        <v>3286</v>
      </c>
      <c r="N23" s="100">
        <f t="shared" si="5"/>
        <v>57.649122807017541</v>
      </c>
      <c r="O23" s="100">
        <f t="shared" si="8"/>
        <v>106</v>
      </c>
      <c r="P23" s="100">
        <f t="shared" si="9"/>
        <v>47.623188405797102</v>
      </c>
      <c r="Q23" s="75">
        <f t="shared" si="6"/>
        <v>0.44927536231884058</v>
      </c>
      <c r="R23" s="104">
        <v>1806.68</v>
      </c>
      <c r="S23" s="104">
        <v>116.56</v>
      </c>
      <c r="T23" s="105">
        <v>3030.56</v>
      </c>
    </row>
    <row r="24" spans="1:20">
      <c r="A24" s="68" t="b">
        <f t="shared" si="0"/>
        <v>1</v>
      </c>
      <c r="B24" s="89">
        <f t="shared" ca="1" si="7"/>
        <v>39835</v>
      </c>
      <c r="C24" s="80">
        <f t="shared" ca="1" si="1"/>
        <v>1</v>
      </c>
      <c r="D24" s="81">
        <f t="shared" ca="1" si="2"/>
        <v>4</v>
      </c>
      <c r="E24" s="94">
        <v>25</v>
      </c>
      <c r="F24" s="94">
        <v>71</v>
      </c>
      <c r="G24" s="94">
        <v>69</v>
      </c>
      <c r="H24" s="94">
        <v>0</v>
      </c>
      <c r="I24" s="81">
        <f t="shared" si="3"/>
        <v>69</v>
      </c>
      <c r="J24" s="72">
        <v>4075</v>
      </c>
      <c r="K24" s="94">
        <v>0</v>
      </c>
      <c r="L24" s="94">
        <v>0</v>
      </c>
      <c r="M24" s="98">
        <f t="shared" si="4"/>
        <v>4075</v>
      </c>
      <c r="N24" s="98">
        <f t="shared" si="5"/>
        <v>59.05797101449275</v>
      </c>
      <c r="O24" s="98">
        <f t="shared" si="8"/>
        <v>163</v>
      </c>
      <c r="P24" s="98">
        <f t="shared" si="9"/>
        <v>57.394366197183096</v>
      </c>
      <c r="Q24" s="73">
        <f t="shared" si="6"/>
        <v>0.352112676056338</v>
      </c>
      <c r="R24" s="104">
        <v>960</v>
      </c>
      <c r="S24" s="104">
        <v>0</v>
      </c>
      <c r="T24" s="105">
        <v>2220</v>
      </c>
    </row>
    <row r="25" spans="1:20">
      <c r="A25" s="68" t="b">
        <f t="shared" si="0"/>
        <v>1</v>
      </c>
      <c r="B25" s="90">
        <f t="shared" ca="1" si="7"/>
        <v>39836</v>
      </c>
      <c r="C25" s="82">
        <f t="shared" ca="1" si="1"/>
        <v>1</v>
      </c>
      <c r="D25" s="83">
        <f t="shared" ca="1" si="2"/>
        <v>5</v>
      </c>
      <c r="E25" s="94">
        <v>52</v>
      </c>
      <c r="F25" s="94">
        <v>71</v>
      </c>
      <c r="G25" s="94">
        <v>49</v>
      </c>
      <c r="H25" s="94">
        <v>0</v>
      </c>
      <c r="I25" s="83">
        <f t="shared" si="3"/>
        <v>49</v>
      </c>
      <c r="J25" s="72">
        <v>10660</v>
      </c>
      <c r="K25" s="94">
        <v>0</v>
      </c>
      <c r="L25" s="94">
        <v>0</v>
      </c>
      <c r="M25" s="99">
        <f t="shared" si="4"/>
        <v>10660</v>
      </c>
      <c r="N25" s="99">
        <f t="shared" si="5"/>
        <v>217.55102040816325</v>
      </c>
      <c r="O25" s="99">
        <f t="shared" si="8"/>
        <v>205</v>
      </c>
      <c r="P25" s="99">
        <f t="shared" si="9"/>
        <v>150.14084507042253</v>
      </c>
      <c r="Q25" s="74">
        <f t="shared" si="6"/>
        <v>0.73239436619718312</v>
      </c>
      <c r="R25" s="104">
        <v>5197.92</v>
      </c>
      <c r="S25" s="104">
        <v>106.08</v>
      </c>
      <c r="T25" s="105">
        <v>5940.48</v>
      </c>
    </row>
    <row r="26" spans="1:20">
      <c r="A26" s="68" t="b">
        <f t="shared" si="0"/>
        <v>1</v>
      </c>
      <c r="B26" s="89">
        <f t="shared" ca="1" si="7"/>
        <v>39837</v>
      </c>
      <c r="C26" s="80">
        <f t="shared" ca="1" si="1"/>
        <v>1</v>
      </c>
      <c r="D26" s="81">
        <f t="shared" ca="1" si="2"/>
        <v>6</v>
      </c>
      <c r="E26" s="94">
        <v>55</v>
      </c>
      <c r="F26" s="94">
        <v>71</v>
      </c>
      <c r="G26" s="94">
        <v>34</v>
      </c>
      <c r="H26" s="94">
        <v>0</v>
      </c>
      <c r="I26" s="81">
        <f t="shared" si="3"/>
        <v>34</v>
      </c>
      <c r="J26" s="72">
        <v>11550</v>
      </c>
      <c r="K26" s="94">
        <v>0</v>
      </c>
      <c r="L26" s="94">
        <v>0</v>
      </c>
      <c r="M26" s="98">
        <f t="shared" si="4"/>
        <v>11550</v>
      </c>
      <c r="N26" s="98">
        <f t="shared" si="5"/>
        <v>339.70588235294116</v>
      </c>
      <c r="O26" s="98">
        <f t="shared" si="8"/>
        <v>210</v>
      </c>
      <c r="P26" s="98">
        <f t="shared" si="9"/>
        <v>162.67605633802816</v>
      </c>
      <c r="Q26" s="73">
        <f t="shared" si="6"/>
        <v>0.77464788732394363</v>
      </c>
      <c r="R26" s="104">
        <v>3712.5</v>
      </c>
      <c r="S26" s="104">
        <v>247.5</v>
      </c>
      <c r="T26" s="105">
        <v>7548.75</v>
      </c>
    </row>
    <row r="27" spans="1:20">
      <c r="A27" s="68" t="b">
        <f t="shared" si="0"/>
        <v>1</v>
      </c>
      <c r="B27" s="91">
        <f t="shared" ca="1" si="7"/>
        <v>39838</v>
      </c>
      <c r="C27" s="84">
        <f t="shared" ca="1" si="1"/>
        <v>1</v>
      </c>
      <c r="D27" s="85">
        <f t="shared" ca="1" si="2"/>
        <v>7</v>
      </c>
      <c r="E27" s="94">
        <v>24</v>
      </c>
      <c r="F27" s="94">
        <v>71</v>
      </c>
      <c r="G27" s="94">
        <v>22</v>
      </c>
      <c r="H27" s="94">
        <v>0</v>
      </c>
      <c r="I27" s="85">
        <f t="shared" si="3"/>
        <v>22</v>
      </c>
      <c r="J27" s="72">
        <v>2784</v>
      </c>
      <c r="K27" s="94">
        <v>0</v>
      </c>
      <c r="L27" s="94">
        <v>0</v>
      </c>
      <c r="M27" s="100">
        <f t="shared" si="4"/>
        <v>2784</v>
      </c>
      <c r="N27" s="100">
        <f t="shared" si="5"/>
        <v>126.54545454545455</v>
      </c>
      <c r="O27" s="100">
        <f t="shared" si="8"/>
        <v>116</v>
      </c>
      <c r="P27" s="100">
        <f t="shared" si="9"/>
        <v>39.2112676056338</v>
      </c>
      <c r="Q27" s="75">
        <f t="shared" si="6"/>
        <v>0.3380281690140845</v>
      </c>
      <c r="R27" s="104">
        <v>1785.36</v>
      </c>
      <c r="S27" s="104">
        <v>83.04</v>
      </c>
      <c r="T27" s="105">
        <v>2325.12</v>
      </c>
    </row>
    <row r="28" spans="1:20">
      <c r="A28" s="68" t="b">
        <f t="shared" si="0"/>
        <v>1</v>
      </c>
      <c r="B28" s="89">
        <f t="shared" ca="1" si="7"/>
        <v>39839</v>
      </c>
      <c r="C28" s="80">
        <f t="shared" ca="1" si="1"/>
        <v>1</v>
      </c>
      <c r="D28" s="81">
        <f t="shared" ca="1" si="2"/>
        <v>1</v>
      </c>
      <c r="E28" s="94">
        <v>34</v>
      </c>
      <c r="F28" s="94">
        <v>71</v>
      </c>
      <c r="G28" s="94">
        <v>34</v>
      </c>
      <c r="H28" s="94">
        <v>0</v>
      </c>
      <c r="I28" s="81">
        <f t="shared" si="3"/>
        <v>34</v>
      </c>
      <c r="J28" s="72">
        <v>4624</v>
      </c>
      <c r="K28" s="94">
        <v>0</v>
      </c>
      <c r="L28" s="94">
        <v>128</v>
      </c>
      <c r="M28" s="98">
        <f t="shared" si="4"/>
        <v>4752</v>
      </c>
      <c r="N28" s="98">
        <f t="shared" si="5"/>
        <v>139.76470588235293</v>
      </c>
      <c r="O28" s="98">
        <f t="shared" si="8"/>
        <v>139.76470588235293</v>
      </c>
      <c r="P28" s="98">
        <f t="shared" si="9"/>
        <v>66.929577464788721</v>
      </c>
      <c r="Q28" s="73">
        <f t="shared" si="6"/>
        <v>0.47887323943661969</v>
      </c>
      <c r="R28" s="104">
        <v>1710.88</v>
      </c>
      <c r="S28" s="104">
        <v>138.72</v>
      </c>
      <c r="T28" s="105">
        <v>2959.36</v>
      </c>
    </row>
    <row r="29" spans="1:20">
      <c r="A29" s="68" t="b">
        <f t="shared" si="0"/>
        <v>1</v>
      </c>
      <c r="B29" s="90">
        <f t="shared" ca="1" si="7"/>
        <v>39840</v>
      </c>
      <c r="C29" s="82">
        <f t="shared" ca="1" si="1"/>
        <v>1</v>
      </c>
      <c r="D29" s="83">
        <f t="shared" ca="1" si="2"/>
        <v>2</v>
      </c>
      <c r="E29" s="94">
        <v>26</v>
      </c>
      <c r="F29" s="94">
        <v>70</v>
      </c>
      <c r="G29" s="94">
        <v>46</v>
      </c>
      <c r="H29" s="94">
        <v>0</v>
      </c>
      <c r="I29" s="83">
        <f t="shared" si="3"/>
        <v>46</v>
      </c>
      <c r="J29" s="72">
        <v>3406</v>
      </c>
      <c r="K29" s="94">
        <v>0</v>
      </c>
      <c r="L29" s="94">
        <v>0</v>
      </c>
      <c r="M29" s="99">
        <f t="shared" si="4"/>
        <v>3406</v>
      </c>
      <c r="N29" s="99">
        <f t="shared" si="5"/>
        <v>74.043478260869563</v>
      </c>
      <c r="O29" s="99">
        <f t="shared" si="8"/>
        <v>131</v>
      </c>
      <c r="P29" s="99">
        <f t="shared" si="9"/>
        <v>48.657142857142858</v>
      </c>
      <c r="Q29" s="74">
        <f t="shared" si="6"/>
        <v>0.37142857142857144</v>
      </c>
      <c r="R29" s="104">
        <v>1930.76</v>
      </c>
      <c r="S29" s="104">
        <v>41.08</v>
      </c>
      <c r="T29" s="105">
        <v>2957.76</v>
      </c>
    </row>
    <row r="30" spans="1:20">
      <c r="A30" s="68" t="b">
        <f t="shared" si="0"/>
        <v>1</v>
      </c>
      <c r="B30" s="89">
        <f t="shared" ca="1" si="7"/>
        <v>39841</v>
      </c>
      <c r="C30" s="80">
        <f t="shared" ca="1" si="1"/>
        <v>1</v>
      </c>
      <c r="D30" s="81">
        <f t="shared" ca="1" si="2"/>
        <v>3</v>
      </c>
      <c r="E30" s="94">
        <v>22</v>
      </c>
      <c r="F30" s="94">
        <v>70</v>
      </c>
      <c r="G30" s="94">
        <v>65</v>
      </c>
      <c r="H30" s="94">
        <v>0</v>
      </c>
      <c r="I30" s="81">
        <f t="shared" si="3"/>
        <v>65</v>
      </c>
      <c r="J30" s="72">
        <v>3498</v>
      </c>
      <c r="K30" s="94">
        <v>0</v>
      </c>
      <c r="L30" s="94">
        <v>0</v>
      </c>
      <c r="M30" s="98">
        <f t="shared" si="4"/>
        <v>3498</v>
      </c>
      <c r="N30" s="98">
        <f t="shared" si="5"/>
        <v>53.815384615384616</v>
      </c>
      <c r="O30" s="98">
        <f t="shared" si="8"/>
        <v>159</v>
      </c>
      <c r="P30" s="98">
        <f t="shared" si="9"/>
        <v>49.971428571428568</v>
      </c>
      <c r="Q30" s="73">
        <f t="shared" si="6"/>
        <v>0.31428571428571428</v>
      </c>
      <c r="R30" s="104">
        <v>999.68</v>
      </c>
      <c r="S30" s="104">
        <v>93.72</v>
      </c>
      <c r="T30" s="105">
        <v>1811.92</v>
      </c>
    </row>
    <row r="31" spans="1:20">
      <c r="A31" s="68" t="b">
        <f t="shared" si="0"/>
        <v>1</v>
      </c>
      <c r="B31" s="91">
        <f t="shared" ca="1" si="7"/>
        <v>39842</v>
      </c>
      <c r="C31" s="84">
        <f t="shared" ca="1" si="1"/>
        <v>1</v>
      </c>
      <c r="D31" s="85">
        <f t="shared" ca="1" si="2"/>
        <v>4</v>
      </c>
      <c r="E31" s="94">
        <v>31</v>
      </c>
      <c r="F31" s="94">
        <v>71</v>
      </c>
      <c r="G31" s="94">
        <v>34</v>
      </c>
      <c r="H31" s="94">
        <v>0</v>
      </c>
      <c r="I31" s="85">
        <f t="shared" si="3"/>
        <v>34</v>
      </c>
      <c r="J31" s="72">
        <v>3999</v>
      </c>
      <c r="K31" s="94">
        <v>0</v>
      </c>
      <c r="L31" s="94">
        <v>128</v>
      </c>
      <c r="M31" s="100">
        <f t="shared" si="4"/>
        <v>4127</v>
      </c>
      <c r="N31" s="100">
        <f t="shared" si="5"/>
        <v>121.38235294117646</v>
      </c>
      <c r="O31" s="100">
        <f t="shared" si="8"/>
        <v>133.12903225806451</v>
      </c>
      <c r="P31" s="100">
        <f t="shared" si="9"/>
        <v>58.126760563380273</v>
      </c>
      <c r="Q31" s="75">
        <f t="shared" si="6"/>
        <v>0.43661971830985913</v>
      </c>
      <c r="R31" s="104">
        <v>2619.5</v>
      </c>
      <c r="S31" s="104">
        <v>0</v>
      </c>
      <c r="T31" s="105">
        <v>3981.64</v>
      </c>
    </row>
    <row r="32" spans="1:20">
      <c r="A32" s="68" t="b">
        <f t="shared" si="0"/>
        <v>1</v>
      </c>
      <c r="B32" s="89">
        <f t="shared" ca="1" si="7"/>
        <v>39843</v>
      </c>
      <c r="C32" s="80">
        <f t="shared" ca="1" si="1"/>
        <v>1</v>
      </c>
      <c r="D32" s="81">
        <f t="shared" ca="1" si="2"/>
        <v>5</v>
      </c>
      <c r="E32" s="94">
        <v>46</v>
      </c>
      <c r="F32" s="94">
        <v>70</v>
      </c>
      <c r="G32" s="94">
        <v>46</v>
      </c>
      <c r="H32" s="94">
        <v>0</v>
      </c>
      <c r="I32" s="81">
        <f t="shared" si="3"/>
        <v>46</v>
      </c>
      <c r="J32" s="72">
        <v>11408</v>
      </c>
      <c r="K32" s="94">
        <v>0</v>
      </c>
      <c r="L32" s="94">
        <v>0</v>
      </c>
      <c r="M32" s="98">
        <f t="shared" si="4"/>
        <v>11408</v>
      </c>
      <c r="N32" s="98">
        <f t="shared" si="5"/>
        <v>248</v>
      </c>
      <c r="O32" s="98">
        <f t="shared" si="8"/>
        <v>248</v>
      </c>
      <c r="P32" s="98">
        <f t="shared" si="9"/>
        <v>162.97142857142856</v>
      </c>
      <c r="Q32" s="73">
        <f t="shared" si="6"/>
        <v>0.65714285714285714</v>
      </c>
      <c r="R32" s="104">
        <v>4072.84</v>
      </c>
      <c r="S32" s="104">
        <v>321.54000000000002</v>
      </c>
      <c r="T32" s="105">
        <v>4501.5600000000004</v>
      </c>
    </row>
    <row r="33" spans="1:20">
      <c r="A33" s="68" t="b">
        <f t="shared" si="0"/>
        <v>1</v>
      </c>
      <c r="B33" s="90">
        <f t="shared" ca="1" si="7"/>
        <v>39844</v>
      </c>
      <c r="C33" s="82">
        <f t="shared" ca="1" si="1"/>
        <v>1</v>
      </c>
      <c r="D33" s="83">
        <f t="shared" ca="1" si="2"/>
        <v>6</v>
      </c>
      <c r="E33" s="94">
        <v>55</v>
      </c>
      <c r="F33" s="94">
        <v>70</v>
      </c>
      <c r="G33" s="94">
        <v>65</v>
      </c>
      <c r="H33" s="94">
        <v>0</v>
      </c>
      <c r="I33" s="83">
        <f t="shared" si="3"/>
        <v>65</v>
      </c>
      <c r="J33" s="72">
        <v>13420</v>
      </c>
      <c r="K33" s="94">
        <v>0</v>
      </c>
      <c r="L33" s="94">
        <v>0</v>
      </c>
      <c r="M33" s="99">
        <f t="shared" si="4"/>
        <v>13420</v>
      </c>
      <c r="N33" s="99">
        <f t="shared" si="5"/>
        <v>206.46153846153845</v>
      </c>
      <c r="O33" s="99">
        <f t="shared" si="8"/>
        <v>244</v>
      </c>
      <c r="P33" s="99">
        <f t="shared" si="9"/>
        <v>191.71428571428572</v>
      </c>
      <c r="Q33" s="74">
        <f t="shared" si="6"/>
        <v>0.7857142857142857</v>
      </c>
      <c r="R33" s="104">
        <v>4532</v>
      </c>
      <c r="S33" s="104">
        <v>0</v>
      </c>
      <c r="T33" s="105">
        <v>8497.5</v>
      </c>
    </row>
    <row r="34" spans="1:20">
      <c r="A34" s="68" t="b">
        <f t="shared" si="0"/>
        <v>1</v>
      </c>
      <c r="B34" s="89">
        <f t="shared" ca="1" si="7"/>
        <v>39845</v>
      </c>
      <c r="C34" s="80">
        <f ca="1">MONTH(B34)</f>
        <v>2</v>
      </c>
      <c r="D34" s="81">
        <f ca="1">WEEKDAY(B34,2)</f>
        <v>7</v>
      </c>
      <c r="E34" s="94">
        <v>36</v>
      </c>
      <c r="F34" s="94">
        <v>71</v>
      </c>
      <c r="G34" s="94">
        <v>57</v>
      </c>
      <c r="H34" s="94">
        <v>0</v>
      </c>
      <c r="I34" s="81">
        <f t="shared" si="3"/>
        <v>57</v>
      </c>
      <c r="J34" s="72">
        <v>4896</v>
      </c>
      <c r="K34" s="94">
        <v>0</v>
      </c>
      <c r="L34" s="94">
        <v>0</v>
      </c>
      <c r="M34" s="98">
        <f t="shared" si="4"/>
        <v>4896</v>
      </c>
      <c r="N34" s="98">
        <f t="shared" si="5"/>
        <v>85.89473684210526</v>
      </c>
      <c r="O34" s="98">
        <f t="shared" si="8"/>
        <v>136</v>
      </c>
      <c r="P34" s="98">
        <f t="shared" si="9"/>
        <v>68.957746478873233</v>
      </c>
      <c r="Q34" s="73">
        <f t="shared" si="6"/>
        <v>0.50704225352112675</v>
      </c>
      <c r="R34" s="104">
        <v>2836.8</v>
      </c>
      <c r="S34" s="104">
        <v>0</v>
      </c>
      <c r="T34" s="105">
        <v>5106.24</v>
      </c>
    </row>
    <row r="35" spans="1:20">
      <c r="A35" s="68" t="b">
        <f t="shared" si="0"/>
        <v>1</v>
      </c>
      <c r="B35" s="91">
        <f t="shared" ca="1" si="7"/>
        <v>39846</v>
      </c>
      <c r="C35" s="84">
        <f t="shared" ref="C35:C98" ca="1" si="10">MONTH(B35)</f>
        <v>2</v>
      </c>
      <c r="D35" s="85">
        <f t="shared" ref="D35:D98" ca="1" si="11">WEEKDAY(B35,2)</f>
        <v>1</v>
      </c>
      <c r="E35" s="94">
        <v>34</v>
      </c>
      <c r="F35" s="94">
        <v>71</v>
      </c>
      <c r="G35" s="94">
        <v>34</v>
      </c>
      <c r="H35" s="94">
        <v>0</v>
      </c>
      <c r="I35" s="85">
        <f t="shared" si="3"/>
        <v>34</v>
      </c>
      <c r="J35" s="72">
        <v>5236</v>
      </c>
      <c r="K35" s="94">
        <v>0</v>
      </c>
      <c r="L35" s="94">
        <v>0</v>
      </c>
      <c r="M35" s="100">
        <f t="shared" si="4"/>
        <v>5236</v>
      </c>
      <c r="N35" s="100">
        <f t="shared" si="5"/>
        <v>154</v>
      </c>
      <c r="O35" s="100">
        <f t="shared" si="8"/>
        <v>154</v>
      </c>
      <c r="P35" s="100">
        <f t="shared" si="9"/>
        <v>73.746478873239425</v>
      </c>
      <c r="Q35" s="75">
        <f t="shared" si="6"/>
        <v>0.47887323943661969</v>
      </c>
      <c r="R35" s="104">
        <v>1871.36</v>
      </c>
      <c r="S35" s="104">
        <v>58.48</v>
      </c>
      <c r="T35" s="105">
        <v>2397.6799999999998</v>
      </c>
    </row>
    <row r="36" spans="1:20">
      <c r="A36" s="68" t="b">
        <f t="shared" si="0"/>
        <v>1</v>
      </c>
      <c r="B36" s="89">
        <f t="shared" ca="1" si="7"/>
        <v>39847</v>
      </c>
      <c r="C36" s="80">
        <f t="shared" ca="1" si="10"/>
        <v>2</v>
      </c>
      <c r="D36" s="81">
        <f t="shared" ca="1" si="11"/>
        <v>2</v>
      </c>
      <c r="E36" s="94">
        <v>32</v>
      </c>
      <c r="F36" s="94">
        <v>71</v>
      </c>
      <c r="G36" s="94">
        <v>66</v>
      </c>
      <c r="H36" s="94">
        <v>0</v>
      </c>
      <c r="I36" s="81">
        <f t="shared" si="3"/>
        <v>66</v>
      </c>
      <c r="J36" s="72">
        <v>3392</v>
      </c>
      <c r="K36" s="94">
        <v>0</v>
      </c>
      <c r="L36" s="94">
        <v>15</v>
      </c>
      <c r="M36" s="98">
        <f t="shared" si="4"/>
        <v>3407</v>
      </c>
      <c r="N36" s="98">
        <f t="shared" si="5"/>
        <v>51.621212121212125</v>
      </c>
      <c r="O36" s="98">
        <f t="shared" si="8"/>
        <v>106.46875</v>
      </c>
      <c r="P36" s="98">
        <f t="shared" si="9"/>
        <v>47.985915492957744</v>
      </c>
      <c r="Q36" s="73">
        <f t="shared" si="6"/>
        <v>0.45070422535211269</v>
      </c>
      <c r="R36" s="104">
        <v>2308.8000000000002</v>
      </c>
      <c r="S36" s="104">
        <v>187.2</v>
      </c>
      <c r="T36" s="105">
        <v>3432</v>
      </c>
    </row>
    <row r="37" spans="1:20">
      <c r="A37" s="68" t="b">
        <f t="shared" si="0"/>
        <v>1</v>
      </c>
      <c r="B37" s="90">
        <f t="shared" ca="1" si="7"/>
        <v>39848</v>
      </c>
      <c r="C37" s="82">
        <f t="shared" ca="1" si="10"/>
        <v>2</v>
      </c>
      <c r="D37" s="83">
        <f t="shared" ca="1" si="11"/>
        <v>3</v>
      </c>
      <c r="E37" s="94">
        <v>26</v>
      </c>
      <c r="F37" s="94">
        <v>71</v>
      </c>
      <c r="G37" s="94">
        <v>65</v>
      </c>
      <c r="H37" s="94">
        <v>0</v>
      </c>
      <c r="I37" s="83">
        <f t="shared" si="3"/>
        <v>65</v>
      </c>
      <c r="J37" s="72">
        <v>4524</v>
      </c>
      <c r="K37" s="94">
        <v>0</v>
      </c>
      <c r="L37" s="94">
        <v>5</v>
      </c>
      <c r="M37" s="99">
        <f t="shared" si="4"/>
        <v>4529</v>
      </c>
      <c r="N37" s="99">
        <f t="shared" si="5"/>
        <v>69.676923076923075</v>
      </c>
      <c r="O37" s="99">
        <f t="shared" si="8"/>
        <v>174.19230769230768</v>
      </c>
      <c r="P37" s="99">
        <f t="shared" si="9"/>
        <v>63.788732394366193</v>
      </c>
      <c r="Q37" s="74">
        <f t="shared" si="6"/>
        <v>0.36619718309859156</v>
      </c>
      <c r="R37" s="104">
        <v>1297.92</v>
      </c>
      <c r="S37" s="104">
        <v>66.56</v>
      </c>
      <c r="T37" s="105">
        <v>2562.56</v>
      </c>
    </row>
    <row r="38" spans="1:20">
      <c r="A38" s="68" t="b">
        <f t="shared" si="0"/>
        <v>1</v>
      </c>
      <c r="B38" s="89">
        <f t="shared" ca="1" si="7"/>
        <v>39849</v>
      </c>
      <c r="C38" s="80">
        <f t="shared" ca="1" si="10"/>
        <v>2</v>
      </c>
      <c r="D38" s="81">
        <f t="shared" ca="1" si="11"/>
        <v>4</v>
      </c>
      <c r="E38" s="94">
        <v>22</v>
      </c>
      <c r="F38" s="94">
        <v>71</v>
      </c>
      <c r="G38" s="94">
        <v>62</v>
      </c>
      <c r="H38" s="94">
        <v>0</v>
      </c>
      <c r="I38" s="81">
        <f t="shared" si="3"/>
        <v>62</v>
      </c>
      <c r="J38" s="72">
        <v>3850</v>
      </c>
      <c r="K38" s="94">
        <v>0</v>
      </c>
      <c r="L38" s="94">
        <v>0</v>
      </c>
      <c r="M38" s="98">
        <f t="shared" si="4"/>
        <v>3850</v>
      </c>
      <c r="N38" s="98">
        <f t="shared" si="5"/>
        <v>62.096774193548384</v>
      </c>
      <c r="O38" s="98">
        <f t="shared" si="8"/>
        <v>175</v>
      </c>
      <c r="P38" s="98">
        <f t="shared" si="9"/>
        <v>54.225352112676049</v>
      </c>
      <c r="Q38" s="73">
        <f t="shared" si="6"/>
        <v>0.30985915492957744</v>
      </c>
      <c r="R38" s="104">
        <v>1142.24</v>
      </c>
      <c r="S38" s="104">
        <v>25.96</v>
      </c>
      <c r="T38" s="105">
        <v>1791.24</v>
      </c>
    </row>
    <row r="39" spans="1:20">
      <c r="A39" s="68" t="b">
        <f t="shared" si="0"/>
        <v>1</v>
      </c>
      <c r="B39" s="91">
        <f t="shared" ca="1" si="7"/>
        <v>39850</v>
      </c>
      <c r="C39" s="84">
        <f t="shared" ca="1" si="10"/>
        <v>2</v>
      </c>
      <c r="D39" s="85">
        <f t="shared" ca="1" si="11"/>
        <v>5</v>
      </c>
      <c r="E39" s="94">
        <v>43</v>
      </c>
      <c r="F39" s="94">
        <v>69</v>
      </c>
      <c r="G39" s="94">
        <v>45</v>
      </c>
      <c r="H39" s="94">
        <v>2</v>
      </c>
      <c r="I39" s="85">
        <f t="shared" si="3"/>
        <v>47</v>
      </c>
      <c r="J39" s="72">
        <v>9976</v>
      </c>
      <c r="K39" s="94">
        <v>128</v>
      </c>
      <c r="L39" s="94">
        <v>0</v>
      </c>
      <c r="M39" s="100">
        <f t="shared" si="4"/>
        <v>10104</v>
      </c>
      <c r="N39" s="100">
        <f t="shared" si="5"/>
        <v>214.97872340425531</v>
      </c>
      <c r="O39" s="100">
        <f t="shared" si="8"/>
        <v>234.97674418604652</v>
      </c>
      <c r="P39" s="100">
        <f t="shared" si="9"/>
        <v>146.43478260869566</v>
      </c>
      <c r="Q39" s="75">
        <f t="shared" si="6"/>
        <v>0.62318840579710144</v>
      </c>
      <c r="R39" s="104">
        <v>3010</v>
      </c>
      <c r="S39" s="104">
        <v>86</v>
      </c>
      <c r="T39" s="105">
        <v>6278</v>
      </c>
    </row>
    <row r="40" spans="1:20">
      <c r="A40" s="68" t="b">
        <f t="shared" si="0"/>
        <v>1</v>
      </c>
      <c r="B40" s="89">
        <f t="shared" ca="1" si="7"/>
        <v>39851</v>
      </c>
      <c r="C40" s="80">
        <f t="shared" ca="1" si="10"/>
        <v>2</v>
      </c>
      <c r="D40" s="81">
        <f t="shared" ca="1" si="11"/>
        <v>6</v>
      </c>
      <c r="E40" s="94">
        <v>48</v>
      </c>
      <c r="F40" s="94">
        <v>71</v>
      </c>
      <c r="G40" s="94">
        <v>69</v>
      </c>
      <c r="H40" s="94">
        <v>1</v>
      </c>
      <c r="I40" s="81">
        <f t="shared" si="3"/>
        <v>70</v>
      </c>
      <c r="J40" s="72">
        <v>10416</v>
      </c>
      <c r="K40" s="94">
        <v>64</v>
      </c>
      <c r="L40" s="94">
        <v>0</v>
      </c>
      <c r="M40" s="98">
        <f t="shared" si="4"/>
        <v>10480</v>
      </c>
      <c r="N40" s="98">
        <f t="shared" si="5"/>
        <v>149.71428571428572</v>
      </c>
      <c r="O40" s="98">
        <f t="shared" si="8"/>
        <v>218.33333333333334</v>
      </c>
      <c r="P40" s="98">
        <f t="shared" si="9"/>
        <v>147.6056338028169</v>
      </c>
      <c r="Q40" s="73">
        <f t="shared" si="6"/>
        <v>0.676056338028169</v>
      </c>
      <c r="R40" s="104">
        <v>5976</v>
      </c>
      <c r="S40" s="104">
        <v>0</v>
      </c>
      <c r="T40" s="105">
        <v>8366.4</v>
      </c>
    </row>
    <row r="41" spans="1:20">
      <c r="A41" s="68" t="b">
        <f t="shared" si="0"/>
        <v>1</v>
      </c>
      <c r="B41" s="90">
        <f t="shared" ca="1" si="7"/>
        <v>39852</v>
      </c>
      <c r="C41" s="82">
        <f t="shared" ca="1" si="10"/>
        <v>2</v>
      </c>
      <c r="D41" s="83">
        <f t="shared" ca="1" si="11"/>
        <v>7</v>
      </c>
      <c r="E41" s="94">
        <v>13</v>
      </c>
      <c r="F41" s="94">
        <v>71</v>
      </c>
      <c r="G41" s="94">
        <v>69</v>
      </c>
      <c r="H41" s="94">
        <v>1</v>
      </c>
      <c r="I41" s="83">
        <f t="shared" si="3"/>
        <v>70</v>
      </c>
      <c r="J41" s="72">
        <v>1313</v>
      </c>
      <c r="K41" s="94">
        <v>64</v>
      </c>
      <c r="L41" s="94">
        <v>0</v>
      </c>
      <c r="M41" s="99">
        <f t="shared" si="4"/>
        <v>1377</v>
      </c>
      <c r="N41" s="99">
        <f t="shared" si="5"/>
        <v>19.671428571428571</v>
      </c>
      <c r="O41" s="99">
        <f t="shared" si="8"/>
        <v>105.92307692307692</v>
      </c>
      <c r="P41" s="99">
        <f t="shared" si="9"/>
        <v>19.3943661971831</v>
      </c>
      <c r="Q41" s="74">
        <f t="shared" si="6"/>
        <v>0.18309859154929578</v>
      </c>
      <c r="R41" s="104">
        <v>482.04</v>
      </c>
      <c r="S41" s="104">
        <v>13.39</v>
      </c>
      <c r="T41" s="105">
        <v>575.77</v>
      </c>
    </row>
    <row r="42" spans="1:20">
      <c r="A42" s="68" t="b">
        <f t="shared" si="0"/>
        <v>1</v>
      </c>
      <c r="B42" s="89">
        <f t="shared" ca="1" si="7"/>
        <v>39853</v>
      </c>
      <c r="C42" s="80">
        <f t="shared" ca="1" si="10"/>
        <v>2</v>
      </c>
      <c r="D42" s="81">
        <f t="shared" ca="1" si="11"/>
        <v>1</v>
      </c>
      <c r="E42" s="94">
        <v>35</v>
      </c>
      <c r="F42" s="94">
        <v>71</v>
      </c>
      <c r="G42" s="94">
        <v>34</v>
      </c>
      <c r="H42" s="94">
        <v>1</v>
      </c>
      <c r="I42" s="81">
        <f t="shared" si="3"/>
        <v>35</v>
      </c>
      <c r="J42" s="72">
        <v>5985</v>
      </c>
      <c r="K42" s="94">
        <v>64</v>
      </c>
      <c r="L42" s="94">
        <v>0</v>
      </c>
      <c r="M42" s="98">
        <f t="shared" si="4"/>
        <v>6049</v>
      </c>
      <c r="N42" s="98">
        <f t="shared" si="5"/>
        <v>172.82857142857142</v>
      </c>
      <c r="O42" s="98">
        <f t="shared" si="8"/>
        <v>172.82857142857142</v>
      </c>
      <c r="P42" s="98">
        <f t="shared" si="9"/>
        <v>85.197183098591552</v>
      </c>
      <c r="Q42" s="73">
        <f t="shared" si="6"/>
        <v>0.49295774647887325</v>
      </c>
      <c r="R42" s="104">
        <v>3102.75</v>
      </c>
      <c r="S42" s="104">
        <v>137.9</v>
      </c>
      <c r="T42" s="105">
        <v>2964.85</v>
      </c>
    </row>
    <row r="43" spans="1:20">
      <c r="A43" s="68" t="b">
        <f t="shared" si="0"/>
        <v>1</v>
      </c>
      <c r="B43" s="91">
        <f t="shared" ca="1" si="7"/>
        <v>39854</v>
      </c>
      <c r="C43" s="84">
        <f t="shared" ca="1" si="10"/>
        <v>2</v>
      </c>
      <c r="D43" s="85">
        <f t="shared" ca="1" si="11"/>
        <v>2</v>
      </c>
      <c r="E43" s="94">
        <v>43</v>
      </c>
      <c r="F43" s="94">
        <v>71</v>
      </c>
      <c r="G43" s="94">
        <v>43</v>
      </c>
      <c r="H43" s="94">
        <v>0</v>
      </c>
      <c r="I43" s="85">
        <f t="shared" si="3"/>
        <v>43</v>
      </c>
      <c r="J43" s="72">
        <v>5160</v>
      </c>
      <c r="K43" s="94">
        <v>0</v>
      </c>
      <c r="L43" s="94">
        <v>168</v>
      </c>
      <c r="M43" s="100">
        <f t="shared" si="4"/>
        <v>5328</v>
      </c>
      <c r="N43" s="100">
        <f t="shared" si="5"/>
        <v>123.90697674418605</v>
      </c>
      <c r="O43" s="100">
        <f t="shared" si="8"/>
        <v>123.90697674418605</v>
      </c>
      <c r="P43" s="100">
        <f t="shared" si="9"/>
        <v>75.042253521126767</v>
      </c>
      <c r="Q43" s="75">
        <f t="shared" si="6"/>
        <v>0.60563380281690138</v>
      </c>
      <c r="R43" s="104">
        <v>2275.56</v>
      </c>
      <c r="S43" s="104">
        <v>189.63</v>
      </c>
      <c r="T43" s="105">
        <v>2528.4</v>
      </c>
    </row>
    <row r="44" spans="1:20">
      <c r="A44" s="68" t="b">
        <f t="shared" si="0"/>
        <v>1</v>
      </c>
      <c r="B44" s="89">
        <f t="shared" ca="1" si="7"/>
        <v>39855</v>
      </c>
      <c r="C44" s="80">
        <f t="shared" ca="1" si="10"/>
        <v>2</v>
      </c>
      <c r="D44" s="81">
        <f t="shared" ca="1" si="11"/>
        <v>3</v>
      </c>
      <c r="E44" s="94">
        <v>41</v>
      </c>
      <c r="F44" s="94">
        <v>71</v>
      </c>
      <c r="G44" s="94">
        <v>41</v>
      </c>
      <c r="H44" s="94">
        <v>0</v>
      </c>
      <c r="I44" s="81">
        <f t="shared" si="3"/>
        <v>41</v>
      </c>
      <c r="J44" s="72">
        <v>5535</v>
      </c>
      <c r="K44" s="94">
        <v>0</v>
      </c>
      <c r="L44" s="94">
        <v>225</v>
      </c>
      <c r="M44" s="98">
        <f t="shared" si="4"/>
        <v>5760</v>
      </c>
      <c r="N44" s="98">
        <f t="shared" si="5"/>
        <v>140.48780487804879</v>
      </c>
      <c r="O44" s="98">
        <f t="shared" si="8"/>
        <v>140.48780487804879</v>
      </c>
      <c r="P44" s="98">
        <f t="shared" si="9"/>
        <v>81.126760563380287</v>
      </c>
      <c r="Q44" s="73">
        <f t="shared" si="6"/>
        <v>0.57746478873239437</v>
      </c>
      <c r="R44" s="104">
        <v>2198.83</v>
      </c>
      <c r="S44" s="104">
        <v>0</v>
      </c>
      <c r="T44" s="105">
        <v>4468.59</v>
      </c>
    </row>
    <row r="45" spans="1:20">
      <c r="A45" s="68" t="b">
        <f t="shared" si="0"/>
        <v>1</v>
      </c>
      <c r="B45" s="90">
        <f t="shared" ca="1" si="7"/>
        <v>39856</v>
      </c>
      <c r="C45" s="82">
        <f t="shared" ca="1" si="10"/>
        <v>2</v>
      </c>
      <c r="D45" s="83">
        <f t="shared" ca="1" si="11"/>
        <v>4</v>
      </c>
      <c r="E45" s="94">
        <v>46</v>
      </c>
      <c r="F45" s="94">
        <v>70</v>
      </c>
      <c r="G45" s="94">
        <v>46</v>
      </c>
      <c r="H45" s="94">
        <v>0</v>
      </c>
      <c r="I45" s="83">
        <f t="shared" si="3"/>
        <v>46</v>
      </c>
      <c r="J45" s="72">
        <v>7084</v>
      </c>
      <c r="K45" s="94">
        <v>0</v>
      </c>
      <c r="L45" s="94">
        <v>0</v>
      </c>
      <c r="M45" s="99">
        <f t="shared" si="4"/>
        <v>7084</v>
      </c>
      <c r="N45" s="99">
        <f t="shared" si="5"/>
        <v>154</v>
      </c>
      <c r="O45" s="99">
        <f t="shared" si="8"/>
        <v>154</v>
      </c>
      <c r="P45" s="99">
        <f t="shared" si="9"/>
        <v>101.2</v>
      </c>
      <c r="Q45" s="74">
        <f t="shared" si="6"/>
        <v>0.65714285714285714</v>
      </c>
      <c r="R45" s="104">
        <v>2704.8</v>
      </c>
      <c r="S45" s="104">
        <v>77.28</v>
      </c>
      <c r="T45" s="105">
        <v>4095.84</v>
      </c>
    </row>
    <row r="46" spans="1:20">
      <c r="A46" s="68" t="b">
        <f t="shared" si="0"/>
        <v>1</v>
      </c>
      <c r="B46" s="89">
        <f t="shared" ca="1" si="7"/>
        <v>39857</v>
      </c>
      <c r="C46" s="80">
        <f t="shared" ca="1" si="10"/>
        <v>2</v>
      </c>
      <c r="D46" s="81">
        <f t="shared" ca="1" si="11"/>
        <v>5</v>
      </c>
      <c r="E46" s="94">
        <v>53</v>
      </c>
      <c r="F46" s="94">
        <v>70</v>
      </c>
      <c r="G46" s="94">
        <v>53</v>
      </c>
      <c r="H46" s="94">
        <v>0</v>
      </c>
      <c r="I46" s="81">
        <f t="shared" si="3"/>
        <v>53</v>
      </c>
      <c r="J46" s="72">
        <v>10812</v>
      </c>
      <c r="K46" s="94">
        <v>0</v>
      </c>
      <c r="L46" s="94">
        <v>0</v>
      </c>
      <c r="M46" s="98">
        <f t="shared" si="4"/>
        <v>10812</v>
      </c>
      <c r="N46" s="98">
        <f t="shared" si="5"/>
        <v>204</v>
      </c>
      <c r="O46" s="98">
        <f t="shared" si="8"/>
        <v>204</v>
      </c>
      <c r="P46" s="98">
        <f t="shared" si="9"/>
        <v>154.45714285714286</v>
      </c>
      <c r="Q46" s="73">
        <f t="shared" si="6"/>
        <v>0.75714285714285712</v>
      </c>
      <c r="R46" s="104">
        <v>4949.1400000000003</v>
      </c>
      <c r="S46" s="104">
        <v>107.59</v>
      </c>
      <c r="T46" s="105">
        <v>7316.12</v>
      </c>
    </row>
    <row r="47" spans="1:20">
      <c r="A47" s="68" t="b">
        <f t="shared" si="0"/>
        <v>1</v>
      </c>
      <c r="B47" s="91">
        <f t="shared" ca="1" si="7"/>
        <v>39858</v>
      </c>
      <c r="C47" s="84">
        <f t="shared" ca="1" si="10"/>
        <v>2</v>
      </c>
      <c r="D47" s="85">
        <f t="shared" ca="1" si="11"/>
        <v>6</v>
      </c>
      <c r="E47" s="94">
        <v>60</v>
      </c>
      <c r="F47" s="94">
        <v>70</v>
      </c>
      <c r="G47" s="94">
        <v>65</v>
      </c>
      <c r="H47" s="94">
        <v>0</v>
      </c>
      <c r="I47" s="85">
        <f t="shared" si="3"/>
        <v>65</v>
      </c>
      <c r="J47" s="72">
        <v>13080</v>
      </c>
      <c r="K47" s="94">
        <v>0</v>
      </c>
      <c r="L47" s="94">
        <v>176</v>
      </c>
      <c r="M47" s="100">
        <f t="shared" si="4"/>
        <v>13256</v>
      </c>
      <c r="N47" s="100">
        <f t="shared" si="5"/>
        <v>203.93846153846152</v>
      </c>
      <c r="O47" s="100">
        <f t="shared" si="8"/>
        <v>220.93333333333334</v>
      </c>
      <c r="P47" s="100">
        <f t="shared" si="9"/>
        <v>189.37142857142857</v>
      </c>
      <c r="Q47" s="75">
        <f t="shared" si="6"/>
        <v>0.8571428571428571</v>
      </c>
      <c r="R47" s="104">
        <v>6883.2</v>
      </c>
      <c r="S47" s="104">
        <v>286.8</v>
      </c>
      <c r="T47" s="105">
        <v>10324.799999999999</v>
      </c>
    </row>
    <row r="48" spans="1:20">
      <c r="A48" s="68" t="b">
        <f t="shared" si="0"/>
        <v>1</v>
      </c>
      <c r="B48" s="89">
        <f t="shared" ca="1" si="7"/>
        <v>39859</v>
      </c>
      <c r="C48" s="80">
        <f t="shared" ca="1" si="10"/>
        <v>2</v>
      </c>
      <c r="D48" s="81">
        <f t="shared" ca="1" si="11"/>
        <v>7</v>
      </c>
      <c r="E48" s="94">
        <v>24</v>
      </c>
      <c r="F48" s="94">
        <v>70</v>
      </c>
      <c r="G48" s="94">
        <v>69</v>
      </c>
      <c r="H48" s="94">
        <v>0</v>
      </c>
      <c r="I48" s="81">
        <f t="shared" si="3"/>
        <v>69</v>
      </c>
      <c r="J48" s="72">
        <v>3480</v>
      </c>
      <c r="K48" s="94">
        <v>0</v>
      </c>
      <c r="L48" s="94">
        <v>0</v>
      </c>
      <c r="M48" s="98">
        <f t="shared" si="4"/>
        <v>3480</v>
      </c>
      <c r="N48" s="98">
        <f t="shared" si="5"/>
        <v>50.434782608695649</v>
      </c>
      <c r="O48" s="98">
        <f t="shared" si="8"/>
        <v>145</v>
      </c>
      <c r="P48" s="98">
        <f t="shared" si="9"/>
        <v>49.714285714285715</v>
      </c>
      <c r="Q48" s="73">
        <f t="shared" si="6"/>
        <v>0.34285714285714286</v>
      </c>
      <c r="R48" s="104">
        <v>1199.52</v>
      </c>
      <c r="S48" s="104">
        <v>0</v>
      </c>
      <c r="T48" s="105">
        <v>1909.44</v>
      </c>
    </row>
    <row r="49" spans="1:20">
      <c r="A49" s="68" t="b">
        <f t="shared" si="0"/>
        <v>1</v>
      </c>
      <c r="B49" s="90">
        <f t="shared" ca="1" si="7"/>
        <v>39860</v>
      </c>
      <c r="C49" s="82">
        <f ca="1">MONTH(B49)</f>
        <v>2</v>
      </c>
      <c r="D49" s="83">
        <f ca="1">WEEKDAY(B49,2)</f>
        <v>1</v>
      </c>
      <c r="E49" s="94">
        <v>34</v>
      </c>
      <c r="F49" s="94">
        <v>71</v>
      </c>
      <c r="G49" s="94">
        <v>57</v>
      </c>
      <c r="H49" s="94">
        <v>0</v>
      </c>
      <c r="I49" s="83">
        <f t="shared" si="3"/>
        <v>57</v>
      </c>
      <c r="J49" s="72">
        <v>3842</v>
      </c>
      <c r="K49" s="94">
        <v>0</v>
      </c>
      <c r="L49" s="94">
        <v>0</v>
      </c>
      <c r="M49" s="99">
        <f t="shared" si="4"/>
        <v>3842</v>
      </c>
      <c r="N49" s="99">
        <f t="shared" si="5"/>
        <v>67.403508771929822</v>
      </c>
      <c r="O49" s="99">
        <f t="shared" si="8"/>
        <v>113</v>
      </c>
      <c r="P49" s="99">
        <f t="shared" si="9"/>
        <v>54.112676056338024</v>
      </c>
      <c r="Q49" s="74">
        <f t="shared" si="6"/>
        <v>0.47887323943661969</v>
      </c>
      <c r="R49" s="104">
        <v>2830.5</v>
      </c>
      <c r="S49" s="104">
        <v>62.9</v>
      </c>
      <c r="T49" s="105">
        <v>2516</v>
      </c>
    </row>
    <row r="50" spans="1:20">
      <c r="A50" s="68" t="b">
        <f t="shared" si="0"/>
        <v>1</v>
      </c>
      <c r="B50" s="89">
        <f t="shared" ca="1" si="7"/>
        <v>39861</v>
      </c>
      <c r="C50" s="80">
        <f t="shared" ca="1" si="10"/>
        <v>2</v>
      </c>
      <c r="D50" s="81">
        <f t="shared" ca="1" si="11"/>
        <v>2</v>
      </c>
      <c r="E50" s="94">
        <v>26</v>
      </c>
      <c r="F50" s="94">
        <v>71</v>
      </c>
      <c r="G50" s="94">
        <v>34</v>
      </c>
      <c r="H50" s="94">
        <v>0</v>
      </c>
      <c r="I50" s="81">
        <f t="shared" si="3"/>
        <v>34</v>
      </c>
      <c r="J50" s="72">
        <v>2704</v>
      </c>
      <c r="K50" s="94">
        <v>0</v>
      </c>
      <c r="L50" s="94">
        <v>0</v>
      </c>
      <c r="M50" s="98">
        <f t="shared" si="4"/>
        <v>2704</v>
      </c>
      <c r="N50" s="98">
        <f t="shared" si="5"/>
        <v>79.529411764705884</v>
      </c>
      <c r="O50" s="98">
        <f t="shared" si="8"/>
        <v>104</v>
      </c>
      <c r="P50" s="98">
        <f t="shared" si="9"/>
        <v>38.08450704225352</v>
      </c>
      <c r="Q50" s="73">
        <f t="shared" si="6"/>
        <v>0.36619718309859156</v>
      </c>
      <c r="R50" s="104">
        <v>1354.08</v>
      </c>
      <c r="S50" s="104">
        <v>131.04</v>
      </c>
      <c r="T50" s="105">
        <v>3450.72</v>
      </c>
    </row>
    <row r="51" spans="1:20">
      <c r="A51" s="68" t="b">
        <f t="shared" si="0"/>
        <v>1</v>
      </c>
      <c r="B51" s="91">
        <f t="shared" ca="1" si="7"/>
        <v>39862</v>
      </c>
      <c r="C51" s="84">
        <f t="shared" ca="1" si="10"/>
        <v>2</v>
      </c>
      <c r="D51" s="85">
        <f t="shared" ca="1" si="11"/>
        <v>3</v>
      </c>
      <c r="E51" s="94">
        <v>22</v>
      </c>
      <c r="F51" s="94">
        <v>71</v>
      </c>
      <c r="G51" s="94">
        <v>55</v>
      </c>
      <c r="H51" s="94">
        <v>0</v>
      </c>
      <c r="I51" s="85">
        <f t="shared" si="3"/>
        <v>55</v>
      </c>
      <c r="J51" s="72">
        <v>4136</v>
      </c>
      <c r="K51" s="94">
        <v>0</v>
      </c>
      <c r="L51" s="94">
        <v>15</v>
      </c>
      <c r="M51" s="100">
        <f t="shared" si="4"/>
        <v>4151</v>
      </c>
      <c r="N51" s="100">
        <f t="shared" si="5"/>
        <v>75.472727272727269</v>
      </c>
      <c r="O51" s="100">
        <f t="shared" si="8"/>
        <v>188.68181818181819</v>
      </c>
      <c r="P51" s="100">
        <f t="shared" si="9"/>
        <v>58.464788732394361</v>
      </c>
      <c r="Q51" s="75">
        <f t="shared" si="6"/>
        <v>0.30985915492957744</v>
      </c>
      <c r="R51" s="104">
        <v>1672.44</v>
      </c>
      <c r="S51" s="104">
        <v>39.82</v>
      </c>
      <c r="T51" s="105">
        <v>2229.92</v>
      </c>
    </row>
    <row r="52" spans="1:20">
      <c r="A52" s="68" t="b">
        <f t="shared" si="0"/>
        <v>1</v>
      </c>
      <c r="B52" s="89">
        <f t="shared" ca="1" si="7"/>
        <v>39863</v>
      </c>
      <c r="C52" s="80">
        <f t="shared" ca="1" si="10"/>
        <v>2</v>
      </c>
      <c r="D52" s="81">
        <f t="shared" ca="1" si="11"/>
        <v>4</v>
      </c>
      <c r="E52" s="94">
        <v>31</v>
      </c>
      <c r="F52" s="94">
        <v>71</v>
      </c>
      <c r="G52" s="94">
        <v>52</v>
      </c>
      <c r="H52" s="94">
        <v>0</v>
      </c>
      <c r="I52" s="81">
        <f t="shared" si="3"/>
        <v>52</v>
      </c>
      <c r="J52" s="72">
        <v>4433</v>
      </c>
      <c r="K52" s="94">
        <v>0</v>
      </c>
      <c r="L52" s="94">
        <v>5</v>
      </c>
      <c r="M52" s="98">
        <f t="shared" si="4"/>
        <v>4438</v>
      </c>
      <c r="N52" s="98">
        <f t="shared" si="5"/>
        <v>85.34615384615384</v>
      </c>
      <c r="O52" s="98">
        <f t="shared" si="8"/>
        <v>143.16129032258064</v>
      </c>
      <c r="P52" s="98">
        <f t="shared" si="9"/>
        <v>62.507042253521121</v>
      </c>
      <c r="Q52" s="73">
        <f t="shared" si="6"/>
        <v>0.43661971830985913</v>
      </c>
      <c r="R52" s="104">
        <v>2028.95</v>
      </c>
      <c r="S52" s="104">
        <v>115.94</v>
      </c>
      <c r="T52" s="105">
        <v>2782.56</v>
      </c>
    </row>
    <row r="53" spans="1:20">
      <c r="A53" s="68" t="b">
        <f t="shared" si="0"/>
        <v>1</v>
      </c>
      <c r="B53" s="90">
        <f t="shared" ca="1" si="7"/>
        <v>39864</v>
      </c>
      <c r="C53" s="82">
        <f t="shared" ca="1" si="10"/>
        <v>2</v>
      </c>
      <c r="D53" s="83">
        <f t="shared" ca="1" si="11"/>
        <v>5</v>
      </c>
      <c r="E53" s="94">
        <v>46</v>
      </c>
      <c r="F53" s="94">
        <v>71</v>
      </c>
      <c r="G53" s="94">
        <v>58</v>
      </c>
      <c r="H53" s="94">
        <v>0</v>
      </c>
      <c r="I53" s="83">
        <f t="shared" si="3"/>
        <v>58</v>
      </c>
      <c r="J53" s="72">
        <v>9752</v>
      </c>
      <c r="K53" s="94">
        <v>0</v>
      </c>
      <c r="L53" s="94">
        <v>0</v>
      </c>
      <c r="M53" s="99">
        <f t="shared" si="4"/>
        <v>9752</v>
      </c>
      <c r="N53" s="99">
        <f t="shared" si="5"/>
        <v>168.13793103448276</v>
      </c>
      <c r="O53" s="99">
        <f t="shared" si="8"/>
        <v>212</v>
      </c>
      <c r="P53" s="99">
        <f t="shared" si="9"/>
        <v>137.35211267605635</v>
      </c>
      <c r="Q53" s="74">
        <f t="shared" si="6"/>
        <v>0.647887323943662</v>
      </c>
      <c r="R53" s="104">
        <v>3659.76</v>
      </c>
      <c r="S53" s="104">
        <v>0</v>
      </c>
      <c r="T53" s="105">
        <v>6027.84</v>
      </c>
    </row>
    <row r="54" spans="1:20">
      <c r="A54" s="68" t="b">
        <f t="shared" si="0"/>
        <v>1</v>
      </c>
      <c r="B54" s="89">
        <f t="shared" ca="1" si="7"/>
        <v>39865</v>
      </c>
      <c r="C54" s="80">
        <f t="shared" ca="1" si="10"/>
        <v>2</v>
      </c>
      <c r="D54" s="81">
        <f t="shared" ca="1" si="11"/>
        <v>6</v>
      </c>
      <c r="E54" s="94">
        <v>52</v>
      </c>
      <c r="F54" s="94">
        <v>69</v>
      </c>
      <c r="G54" s="94">
        <v>57</v>
      </c>
      <c r="H54" s="94">
        <v>2</v>
      </c>
      <c r="I54" s="81">
        <f t="shared" si="3"/>
        <v>59</v>
      </c>
      <c r="J54" s="72">
        <v>12636</v>
      </c>
      <c r="K54" s="94">
        <v>128</v>
      </c>
      <c r="L54" s="94">
        <v>0</v>
      </c>
      <c r="M54" s="98">
        <f t="shared" si="4"/>
        <v>12764</v>
      </c>
      <c r="N54" s="98">
        <f t="shared" si="5"/>
        <v>216.33898305084745</v>
      </c>
      <c r="O54" s="98">
        <f t="shared" si="8"/>
        <v>245.46153846153845</v>
      </c>
      <c r="P54" s="98">
        <f t="shared" si="9"/>
        <v>184.98550724637681</v>
      </c>
      <c r="Q54" s="73">
        <f t="shared" si="6"/>
        <v>0.75362318840579712</v>
      </c>
      <c r="R54" s="104">
        <v>4763.2</v>
      </c>
      <c r="S54" s="104">
        <v>357.24</v>
      </c>
      <c r="T54" s="105">
        <v>9050.08</v>
      </c>
    </row>
    <row r="55" spans="1:20">
      <c r="A55" s="68" t="b">
        <f t="shared" si="0"/>
        <v>1</v>
      </c>
      <c r="B55" s="91">
        <f t="shared" ca="1" si="7"/>
        <v>39866</v>
      </c>
      <c r="C55" s="84">
        <f t="shared" ca="1" si="10"/>
        <v>2</v>
      </c>
      <c r="D55" s="85">
        <f t="shared" ca="1" si="11"/>
        <v>7</v>
      </c>
      <c r="E55" s="94">
        <v>16</v>
      </c>
      <c r="F55" s="94">
        <v>71</v>
      </c>
      <c r="G55" s="94">
        <v>69</v>
      </c>
      <c r="H55" s="94">
        <v>1</v>
      </c>
      <c r="I55" s="85">
        <f t="shared" si="3"/>
        <v>70</v>
      </c>
      <c r="J55" s="72">
        <v>2416</v>
      </c>
      <c r="K55" s="94">
        <v>64</v>
      </c>
      <c r="L55" s="94">
        <v>0</v>
      </c>
      <c r="M55" s="100">
        <f t="shared" si="4"/>
        <v>2480</v>
      </c>
      <c r="N55" s="100">
        <f t="shared" si="5"/>
        <v>35.428571428571431</v>
      </c>
      <c r="O55" s="100">
        <f t="shared" si="8"/>
        <v>155</v>
      </c>
      <c r="P55" s="100">
        <f t="shared" si="9"/>
        <v>34.929577464788736</v>
      </c>
      <c r="Q55" s="75">
        <f t="shared" si="6"/>
        <v>0.22535211267605634</v>
      </c>
      <c r="R55" s="104">
        <v>952.32</v>
      </c>
      <c r="S55" s="104">
        <v>30.72</v>
      </c>
      <c r="T55" s="105">
        <v>1566.72</v>
      </c>
    </row>
    <row r="56" spans="1:20">
      <c r="A56" s="68" t="b">
        <f t="shared" si="0"/>
        <v>1</v>
      </c>
      <c r="B56" s="89">
        <f t="shared" ca="1" si="7"/>
        <v>39867</v>
      </c>
      <c r="C56" s="80">
        <f t="shared" ca="1" si="10"/>
        <v>2</v>
      </c>
      <c r="D56" s="81">
        <f t="shared" ca="1" si="11"/>
        <v>1</v>
      </c>
      <c r="E56" s="94">
        <v>26</v>
      </c>
      <c r="F56" s="94">
        <v>71</v>
      </c>
      <c r="G56" s="94">
        <v>49</v>
      </c>
      <c r="H56" s="94">
        <v>1</v>
      </c>
      <c r="I56" s="81">
        <f t="shared" si="3"/>
        <v>50</v>
      </c>
      <c r="J56" s="72">
        <v>2860</v>
      </c>
      <c r="K56" s="94">
        <v>64</v>
      </c>
      <c r="L56" s="94">
        <v>0</v>
      </c>
      <c r="M56" s="98">
        <f t="shared" si="4"/>
        <v>2924</v>
      </c>
      <c r="N56" s="98">
        <f t="shared" si="5"/>
        <v>58.48</v>
      </c>
      <c r="O56" s="98">
        <f t="shared" si="8"/>
        <v>112.46153846153847</v>
      </c>
      <c r="P56" s="98">
        <f t="shared" si="9"/>
        <v>41.183098591549296</v>
      </c>
      <c r="Q56" s="73">
        <f t="shared" si="6"/>
        <v>0.36619718309859156</v>
      </c>
      <c r="R56" s="104">
        <v>1820.78</v>
      </c>
      <c r="S56" s="104">
        <v>77.48</v>
      </c>
      <c r="T56" s="105">
        <v>2363.14</v>
      </c>
    </row>
    <row r="57" spans="1:20">
      <c r="A57" s="68" t="b">
        <f t="shared" si="0"/>
        <v>1</v>
      </c>
      <c r="B57" s="90">
        <f t="shared" ca="1" si="7"/>
        <v>39868</v>
      </c>
      <c r="C57" s="82">
        <f t="shared" ca="1" si="10"/>
        <v>2</v>
      </c>
      <c r="D57" s="83">
        <f t="shared" ca="1" si="11"/>
        <v>2</v>
      </c>
      <c r="E57" s="94">
        <v>32</v>
      </c>
      <c r="F57" s="94">
        <v>71</v>
      </c>
      <c r="G57" s="94">
        <v>34</v>
      </c>
      <c r="H57" s="94">
        <v>1</v>
      </c>
      <c r="I57" s="83">
        <f t="shared" si="3"/>
        <v>35</v>
      </c>
      <c r="J57" s="72">
        <v>5216</v>
      </c>
      <c r="K57" s="94">
        <v>64</v>
      </c>
      <c r="L57" s="94">
        <v>0</v>
      </c>
      <c r="M57" s="99">
        <f t="shared" si="4"/>
        <v>5280</v>
      </c>
      <c r="N57" s="99">
        <f t="shared" si="5"/>
        <v>150.85714285714286</v>
      </c>
      <c r="O57" s="99">
        <f t="shared" si="8"/>
        <v>165</v>
      </c>
      <c r="P57" s="99">
        <f t="shared" si="9"/>
        <v>74.366197183098592</v>
      </c>
      <c r="Q57" s="74">
        <f t="shared" si="6"/>
        <v>0.45070422535211269</v>
      </c>
      <c r="R57" s="104">
        <v>1532.16</v>
      </c>
      <c r="S57" s="104">
        <v>0</v>
      </c>
      <c r="T57" s="105">
        <v>2553.6</v>
      </c>
    </row>
    <row r="58" spans="1:20">
      <c r="A58" s="68" t="b">
        <f t="shared" si="0"/>
        <v>1</v>
      </c>
      <c r="B58" s="89">
        <f t="shared" ca="1" si="7"/>
        <v>39869</v>
      </c>
      <c r="C58" s="80">
        <f t="shared" ca="1" si="10"/>
        <v>2</v>
      </c>
      <c r="D58" s="81">
        <f t="shared" ca="1" si="11"/>
        <v>3</v>
      </c>
      <c r="E58" s="94">
        <v>22</v>
      </c>
      <c r="F58" s="94">
        <v>71</v>
      </c>
      <c r="G58" s="94">
        <v>22</v>
      </c>
      <c r="H58" s="94">
        <v>0</v>
      </c>
      <c r="I58" s="81">
        <f t="shared" si="3"/>
        <v>22</v>
      </c>
      <c r="J58" s="72">
        <v>2574</v>
      </c>
      <c r="K58" s="94">
        <v>0</v>
      </c>
      <c r="L58" s="94">
        <v>0</v>
      </c>
      <c r="M58" s="98">
        <f t="shared" si="4"/>
        <v>2574</v>
      </c>
      <c r="N58" s="98">
        <f t="shared" si="5"/>
        <v>117</v>
      </c>
      <c r="O58" s="98">
        <f t="shared" si="8"/>
        <v>117</v>
      </c>
      <c r="P58" s="98">
        <f t="shared" si="9"/>
        <v>36.25352112676056</v>
      </c>
      <c r="Q58" s="73">
        <f t="shared" si="6"/>
        <v>0.30985915492957744</v>
      </c>
      <c r="R58" s="104">
        <v>1393.7</v>
      </c>
      <c r="S58" s="104">
        <v>79.64</v>
      </c>
      <c r="T58" s="105">
        <v>1672.44</v>
      </c>
    </row>
    <row r="59" spans="1:20">
      <c r="A59" s="68" t="b">
        <f t="shared" si="0"/>
        <v>1</v>
      </c>
      <c r="B59" s="91">
        <f t="shared" ca="1" si="7"/>
        <v>39870</v>
      </c>
      <c r="C59" s="84">
        <f t="shared" ca="1" si="10"/>
        <v>2</v>
      </c>
      <c r="D59" s="85">
        <f t="shared" ca="1" si="11"/>
        <v>4</v>
      </c>
      <c r="E59" s="94">
        <v>22</v>
      </c>
      <c r="F59" s="94">
        <v>71</v>
      </c>
      <c r="G59" s="94">
        <v>34</v>
      </c>
      <c r="H59" s="94">
        <v>0</v>
      </c>
      <c r="I59" s="85">
        <f t="shared" si="3"/>
        <v>34</v>
      </c>
      <c r="J59" s="72">
        <v>2288</v>
      </c>
      <c r="K59" s="94">
        <v>0</v>
      </c>
      <c r="L59" s="94">
        <v>128</v>
      </c>
      <c r="M59" s="100">
        <f t="shared" si="4"/>
        <v>2416</v>
      </c>
      <c r="N59" s="100">
        <f t="shared" si="5"/>
        <v>71.058823529411768</v>
      </c>
      <c r="O59" s="100">
        <f t="shared" si="8"/>
        <v>109.81818181818181</v>
      </c>
      <c r="P59" s="100">
        <f t="shared" si="9"/>
        <v>34.028169014084504</v>
      </c>
      <c r="Q59" s="75">
        <f t="shared" si="6"/>
        <v>0.30985915492957744</v>
      </c>
      <c r="R59" s="104">
        <v>1268.08</v>
      </c>
      <c r="S59" s="104">
        <v>86.46</v>
      </c>
      <c r="T59" s="105">
        <v>1930.94</v>
      </c>
    </row>
    <row r="60" spans="1:20">
      <c r="A60" s="68" t="b">
        <f t="shared" si="0"/>
        <v>1</v>
      </c>
      <c r="B60" s="89">
        <f t="shared" ca="1" si="7"/>
        <v>39871</v>
      </c>
      <c r="C60" s="80">
        <f t="shared" ca="1" si="10"/>
        <v>2</v>
      </c>
      <c r="D60" s="81">
        <f t="shared" ca="1" si="11"/>
        <v>5</v>
      </c>
      <c r="E60" s="94">
        <v>40</v>
      </c>
      <c r="F60" s="94">
        <v>70</v>
      </c>
      <c r="G60" s="94">
        <v>46</v>
      </c>
      <c r="H60" s="94">
        <v>0</v>
      </c>
      <c r="I60" s="81">
        <f t="shared" si="3"/>
        <v>46</v>
      </c>
      <c r="J60" s="72">
        <v>8960</v>
      </c>
      <c r="K60" s="94">
        <v>0</v>
      </c>
      <c r="L60" s="94">
        <v>0</v>
      </c>
      <c r="M60" s="98">
        <f t="shared" si="4"/>
        <v>8960</v>
      </c>
      <c r="N60" s="98">
        <f t="shared" si="5"/>
        <v>194.78260869565219</v>
      </c>
      <c r="O60" s="98">
        <f t="shared" si="8"/>
        <v>224</v>
      </c>
      <c r="P60" s="98">
        <f t="shared" si="9"/>
        <v>128</v>
      </c>
      <c r="Q60" s="73">
        <f t="shared" si="6"/>
        <v>0.5714285714285714</v>
      </c>
      <c r="R60" s="104">
        <v>3679.2</v>
      </c>
      <c r="S60" s="104">
        <v>262.8</v>
      </c>
      <c r="T60" s="105">
        <v>6394.8</v>
      </c>
    </row>
    <row r="61" spans="1:20">
      <c r="A61" s="68" t="b">
        <f t="shared" si="0"/>
        <v>1</v>
      </c>
      <c r="B61" s="90">
        <f t="shared" ca="1" si="7"/>
        <v>39872</v>
      </c>
      <c r="C61" s="82">
        <f t="shared" ca="1" si="10"/>
        <v>2</v>
      </c>
      <c r="D61" s="83">
        <f t="shared" ca="1" si="11"/>
        <v>6</v>
      </c>
      <c r="E61" s="94">
        <v>48</v>
      </c>
      <c r="F61" s="94">
        <v>70</v>
      </c>
      <c r="G61" s="94">
        <v>65</v>
      </c>
      <c r="H61" s="94">
        <v>0</v>
      </c>
      <c r="I61" s="83">
        <f t="shared" si="3"/>
        <v>65</v>
      </c>
      <c r="J61" s="72">
        <v>11376</v>
      </c>
      <c r="K61" s="94">
        <v>0</v>
      </c>
      <c r="L61" s="94">
        <v>0</v>
      </c>
      <c r="M61" s="99">
        <f t="shared" si="4"/>
        <v>11376</v>
      </c>
      <c r="N61" s="99">
        <f t="shared" si="5"/>
        <v>175.01538461538462</v>
      </c>
      <c r="O61" s="99">
        <f t="shared" si="8"/>
        <v>237</v>
      </c>
      <c r="P61" s="99">
        <f t="shared" si="9"/>
        <v>162.51428571428571</v>
      </c>
      <c r="Q61" s="74">
        <f t="shared" si="6"/>
        <v>0.68571428571428572</v>
      </c>
      <c r="R61" s="104">
        <v>3326.4</v>
      </c>
      <c r="S61" s="104">
        <v>110.88</v>
      </c>
      <c r="T61" s="105">
        <v>6541.92</v>
      </c>
    </row>
    <row r="62" spans="1:20">
      <c r="A62" s="68" t="b">
        <f t="shared" si="0"/>
        <v>1</v>
      </c>
      <c r="B62" s="89">
        <f t="shared" ca="1" si="7"/>
        <v>39873</v>
      </c>
      <c r="C62" s="80">
        <f ca="1">MONTH(B62)</f>
        <v>3</v>
      </c>
      <c r="D62" s="81">
        <f ca="1">WEEKDAY(B62,2)</f>
        <v>7</v>
      </c>
      <c r="E62" s="94">
        <v>13</v>
      </c>
      <c r="F62" s="94">
        <v>71</v>
      </c>
      <c r="G62" s="94">
        <v>57</v>
      </c>
      <c r="H62" s="94">
        <v>0</v>
      </c>
      <c r="I62" s="81">
        <f t="shared" si="3"/>
        <v>57</v>
      </c>
      <c r="J62" s="72">
        <v>1911</v>
      </c>
      <c r="K62" s="94">
        <v>0</v>
      </c>
      <c r="L62" s="94">
        <v>0</v>
      </c>
      <c r="M62" s="98">
        <f t="shared" si="4"/>
        <v>1911</v>
      </c>
      <c r="N62" s="98">
        <f t="shared" si="5"/>
        <v>33.526315789473685</v>
      </c>
      <c r="O62" s="98">
        <f t="shared" si="8"/>
        <v>147</v>
      </c>
      <c r="P62" s="98">
        <f t="shared" si="9"/>
        <v>26.91549295774648</v>
      </c>
      <c r="Q62" s="73">
        <f t="shared" si="6"/>
        <v>0.18309859154929578</v>
      </c>
      <c r="R62" s="104">
        <v>780.78</v>
      </c>
      <c r="S62" s="104">
        <v>0</v>
      </c>
      <c r="T62" s="105">
        <v>1561.56</v>
      </c>
    </row>
    <row r="63" spans="1:20">
      <c r="A63" s="68" t="b">
        <f t="shared" si="0"/>
        <v>1</v>
      </c>
      <c r="B63" s="91">
        <f t="shared" ca="1" si="7"/>
        <v>39874</v>
      </c>
      <c r="C63" s="84">
        <f t="shared" ca="1" si="10"/>
        <v>3</v>
      </c>
      <c r="D63" s="85">
        <f t="shared" ca="1" si="11"/>
        <v>1</v>
      </c>
      <c r="E63" s="94">
        <v>34</v>
      </c>
      <c r="F63" s="94">
        <v>71</v>
      </c>
      <c r="G63" s="94">
        <v>34</v>
      </c>
      <c r="H63" s="94">
        <v>0</v>
      </c>
      <c r="I63" s="85">
        <f t="shared" si="3"/>
        <v>34</v>
      </c>
      <c r="J63" s="72">
        <v>5134</v>
      </c>
      <c r="K63" s="94">
        <v>0</v>
      </c>
      <c r="L63" s="94">
        <v>0</v>
      </c>
      <c r="M63" s="100">
        <f t="shared" si="4"/>
        <v>5134</v>
      </c>
      <c r="N63" s="100">
        <f t="shared" si="5"/>
        <v>151</v>
      </c>
      <c r="O63" s="100">
        <f t="shared" si="8"/>
        <v>151</v>
      </c>
      <c r="P63" s="100">
        <f t="shared" si="9"/>
        <v>72.309859154929569</v>
      </c>
      <c r="Q63" s="75">
        <f t="shared" si="6"/>
        <v>0.47887323943661969</v>
      </c>
      <c r="R63" s="104">
        <v>2584.6799999999998</v>
      </c>
      <c r="S63" s="104">
        <v>61.54</v>
      </c>
      <c r="T63" s="105">
        <v>3384.7</v>
      </c>
    </row>
    <row r="64" spans="1:20">
      <c r="A64" s="68" t="b">
        <f t="shared" si="0"/>
        <v>1</v>
      </c>
      <c r="B64" s="89">
        <f t="shared" ca="1" si="7"/>
        <v>39875</v>
      </c>
      <c r="C64" s="80">
        <f t="shared" ca="1" si="10"/>
        <v>3</v>
      </c>
      <c r="D64" s="81">
        <f t="shared" ca="1" si="11"/>
        <v>2</v>
      </c>
      <c r="E64" s="94">
        <v>34</v>
      </c>
      <c r="F64" s="94">
        <v>71</v>
      </c>
      <c r="G64" s="94">
        <v>66</v>
      </c>
      <c r="H64" s="94">
        <v>0</v>
      </c>
      <c r="I64" s="81">
        <f t="shared" si="3"/>
        <v>66</v>
      </c>
      <c r="J64" s="72">
        <v>6562</v>
      </c>
      <c r="K64" s="94">
        <v>0</v>
      </c>
      <c r="L64" s="94">
        <v>15</v>
      </c>
      <c r="M64" s="98">
        <f t="shared" si="4"/>
        <v>6577</v>
      </c>
      <c r="N64" s="98">
        <f t="shared" si="5"/>
        <v>99.651515151515156</v>
      </c>
      <c r="O64" s="98">
        <f t="shared" si="8"/>
        <v>193.44117647058823</v>
      </c>
      <c r="P64" s="98">
        <f t="shared" si="9"/>
        <v>92.633802816901408</v>
      </c>
      <c r="Q64" s="73">
        <f t="shared" si="6"/>
        <v>0.47887323943661969</v>
      </c>
      <c r="R64" s="104">
        <v>1428</v>
      </c>
      <c r="S64" s="104">
        <v>107.1</v>
      </c>
      <c r="T64" s="105">
        <v>1927.8</v>
      </c>
    </row>
    <row r="65" spans="1:20">
      <c r="A65" s="68" t="b">
        <f t="shared" si="0"/>
        <v>1</v>
      </c>
      <c r="B65" s="90">
        <f t="shared" ca="1" si="7"/>
        <v>39876</v>
      </c>
      <c r="C65" s="82">
        <f t="shared" ca="1" si="10"/>
        <v>3</v>
      </c>
      <c r="D65" s="83">
        <f t="shared" ca="1" si="11"/>
        <v>3</v>
      </c>
      <c r="E65" s="94">
        <v>32</v>
      </c>
      <c r="F65" s="94">
        <v>71</v>
      </c>
      <c r="G65" s="94">
        <v>65</v>
      </c>
      <c r="H65" s="94">
        <v>0</v>
      </c>
      <c r="I65" s="83">
        <f t="shared" si="3"/>
        <v>65</v>
      </c>
      <c r="J65" s="72">
        <v>5920</v>
      </c>
      <c r="K65" s="94">
        <v>0</v>
      </c>
      <c r="L65" s="94">
        <v>5</v>
      </c>
      <c r="M65" s="99">
        <f t="shared" si="4"/>
        <v>5925</v>
      </c>
      <c r="N65" s="99">
        <f t="shared" si="5"/>
        <v>91.15384615384616</v>
      </c>
      <c r="O65" s="99">
        <f t="shared" si="8"/>
        <v>185.15625</v>
      </c>
      <c r="P65" s="99">
        <f t="shared" si="9"/>
        <v>83.450704225352112</v>
      </c>
      <c r="Q65" s="74">
        <f t="shared" si="6"/>
        <v>0.45070422535211269</v>
      </c>
      <c r="R65" s="104">
        <v>1596.16</v>
      </c>
      <c r="S65" s="104">
        <v>74.239999999999995</v>
      </c>
      <c r="T65" s="105">
        <v>1633.28</v>
      </c>
    </row>
    <row r="66" spans="1:20">
      <c r="A66" s="68" t="b">
        <f t="shared" si="0"/>
        <v>1</v>
      </c>
      <c r="B66" s="89">
        <f t="shared" ca="1" si="7"/>
        <v>39877</v>
      </c>
      <c r="C66" s="80">
        <f t="shared" ca="1" si="10"/>
        <v>3</v>
      </c>
      <c r="D66" s="81">
        <f t="shared" ca="1" si="11"/>
        <v>4</v>
      </c>
      <c r="E66" s="94">
        <v>62</v>
      </c>
      <c r="F66" s="94">
        <v>71</v>
      </c>
      <c r="G66" s="94">
        <v>62</v>
      </c>
      <c r="H66" s="94">
        <v>0</v>
      </c>
      <c r="I66" s="81">
        <f t="shared" si="3"/>
        <v>62</v>
      </c>
      <c r="J66" s="72">
        <v>10664</v>
      </c>
      <c r="K66" s="94">
        <v>0</v>
      </c>
      <c r="L66" s="94">
        <v>0</v>
      </c>
      <c r="M66" s="98">
        <f t="shared" si="4"/>
        <v>10664</v>
      </c>
      <c r="N66" s="98">
        <f t="shared" si="5"/>
        <v>172</v>
      </c>
      <c r="O66" s="98">
        <f t="shared" si="8"/>
        <v>172</v>
      </c>
      <c r="P66" s="98">
        <f t="shared" si="9"/>
        <v>150.19718309859155</v>
      </c>
      <c r="Q66" s="73">
        <f t="shared" si="6"/>
        <v>0.87323943661971826</v>
      </c>
      <c r="R66" s="104">
        <v>3073.96</v>
      </c>
      <c r="S66" s="104">
        <v>166.16</v>
      </c>
      <c r="T66" s="105">
        <v>6231</v>
      </c>
    </row>
    <row r="67" spans="1:20">
      <c r="A67" s="68" t="b">
        <f t="shared" si="0"/>
        <v>1</v>
      </c>
      <c r="B67" s="91">
        <f t="shared" ca="1" si="7"/>
        <v>39878</v>
      </c>
      <c r="C67" s="84">
        <f t="shared" ca="1" si="10"/>
        <v>3</v>
      </c>
      <c r="D67" s="85">
        <f t="shared" ca="1" si="11"/>
        <v>5</v>
      </c>
      <c r="E67" s="94">
        <v>66</v>
      </c>
      <c r="F67" s="94">
        <v>69</v>
      </c>
      <c r="G67" s="94">
        <v>45</v>
      </c>
      <c r="H67" s="94">
        <v>0</v>
      </c>
      <c r="I67" s="85">
        <f t="shared" si="3"/>
        <v>45</v>
      </c>
      <c r="J67" s="72">
        <v>14520</v>
      </c>
      <c r="K67" s="94">
        <v>0</v>
      </c>
      <c r="L67" s="94">
        <v>0</v>
      </c>
      <c r="M67" s="100">
        <f t="shared" si="4"/>
        <v>14520</v>
      </c>
      <c r="N67" s="100">
        <f t="shared" si="5"/>
        <v>322.66666666666669</v>
      </c>
      <c r="O67" s="100">
        <f t="shared" si="8"/>
        <v>220</v>
      </c>
      <c r="P67" s="100">
        <f t="shared" si="9"/>
        <v>210.43478260869566</v>
      </c>
      <c r="Q67" s="75">
        <f t="shared" si="6"/>
        <v>0.95652173913043481</v>
      </c>
      <c r="R67" s="104">
        <v>6699</v>
      </c>
      <c r="S67" s="104">
        <v>133.97999999999999</v>
      </c>
      <c r="T67" s="105">
        <v>8038.8</v>
      </c>
    </row>
    <row r="68" spans="1:20">
      <c r="A68" s="68" t="b">
        <f t="shared" ref="A68:A131" si="12">NOT(OR(E68="",F68="",G68="",H68="",J68="",K68="",L68=""))</f>
        <v>1</v>
      </c>
      <c r="B68" s="89">
        <f t="shared" ca="1" si="7"/>
        <v>39879</v>
      </c>
      <c r="C68" s="80">
        <f t="shared" ca="1" si="10"/>
        <v>3</v>
      </c>
      <c r="D68" s="81">
        <f t="shared" ca="1" si="11"/>
        <v>6</v>
      </c>
      <c r="E68" s="94">
        <v>70</v>
      </c>
      <c r="F68" s="94">
        <v>71</v>
      </c>
      <c r="G68" s="94">
        <v>69</v>
      </c>
      <c r="H68" s="94">
        <v>0</v>
      </c>
      <c r="I68" s="81">
        <f t="shared" ref="I68:I131" si="13">IF(A68,G68+H68,"")</f>
        <v>69</v>
      </c>
      <c r="J68" s="72">
        <v>17500</v>
      </c>
      <c r="K68" s="94">
        <v>0</v>
      </c>
      <c r="L68" s="94">
        <v>0</v>
      </c>
      <c r="M68" s="98">
        <f t="shared" ref="M68:M131" si="14">IF(A68,SUM(J68:L68),"")</f>
        <v>17500</v>
      </c>
      <c r="N68" s="98">
        <f t="shared" ref="N68:N131" si="15">IF(A68,M68/I68,"")</f>
        <v>253.62318840579709</v>
      </c>
      <c r="O68" s="98">
        <f t="shared" si="8"/>
        <v>250</v>
      </c>
      <c r="P68" s="98">
        <f t="shared" si="9"/>
        <v>246.47887323943664</v>
      </c>
      <c r="Q68" s="73">
        <f t="shared" ref="Q68:Q131" si="16">IF(A68,E68/F68,"")</f>
        <v>0.9859154929577465</v>
      </c>
      <c r="R68" s="104">
        <v>8332.7999999999993</v>
      </c>
      <c r="S68" s="104">
        <v>520.79999999999995</v>
      </c>
      <c r="T68" s="105">
        <v>11631.2</v>
      </c>
    </row>
    <row r="69" spans="1:20">
      <c r="A69" s="68" t="b">
        <f t="shared" si="12"/>
        <v>1</v>
      </c>
      <c r="B69" s="90">
        <f t="shared" ref="B69:B132" ca="1" si="17">B68+1</f>
        <v>39880</v>
      </c>
      <c r="C69" s="82">
        <f t="shared" ca="1" si="10"/>
        <v>3</v>
      </c>
      <c r="D69" s="83">
        <f t="shared" ca="1" si="11"/>
        <v>7</v>
      </c>
      <c r="E69" s="94">
        <v>29</v>
      </c>
      <c r="F69" s="94">
        <v>71</v>
      </c>
      <c r="G69" s="94">
        <v>69</v>
      </c>
      <c r="H69" s="94">
        <v>0</v>
      </c>
      <c r="I69" s="83">
        <f t="shared" si="13"/>
        <v>69</v>
      </c>
      <c r="J69" s="72">
        <v>3190</v>
      </c>
      <c r="K69" s="94">
        <v>0</v>
      </c>
      <c r="L69" s="94">
        <v>0</v>
      </c>
      <c r="M69" s="99">
        <f t="shared" si="14"/>
        <v>3190</v>
      </c>
      <c r="N69" s="99">
        <f t="shared" si="15"/>
        <v>46.231884057971016</v>
      </c>
      <c r="O69" s="99">
        <f t="shared" ref="O69:O132" si="18">IF(A69,M69/E69,"")</f>
        <v>110</v>
      </c>
      <c r="P69" s="99">
        <f t="shared" ref="P69:P132" si="19">IF(A69,O69*Q69,"")</f>
        <v>44.929577464788736</v>
      </c>
      <c r="Q69" s="74">
        <f t="shared" si="16"/>
        <v>0.40845070422535212</v>
      </c>
      <c r="R69" s="104">
        <v>1065.75</v>
      </c>
      <c r="S69" s="104">
        <v>30.45</v>
      </c>
      <c r="T69" s="105">
        <v>2070.6</v>
      </c>
    </row>
    <row r="70" spans="1:20">
      <c r="A70" s="68" t="b">
        <f t="shared" si="12"/>
        <v>1</v>
      </c>
      <c r="B70" s="89">
        <f t="shared" ca="1" si="17"/>
        <v>39881</v>
      </c>
      <c r="C70" s="80">
        <f t="shared" ca="1" si="10"/>
        <v>3</v>
      </c>
      <c r="D70" s="81">
        <f t="shared" ca="1" si="11"/>
        <v>1</v>
      </c>
      <c r="E70" s="94">
        <v>33</v>
      </c>
      <c r="F70" s="94">
        <v>71</v>
      </c>
      <c r="G70" s="94">
        <v>34</v>
      </c>
      <c r="H70" s="94">
        <v>0</v>
      </c>
      <c r="I70" s="81">
        <f t="shared" si="13"/>
        <v>34</v>
      </c>
      <c r="J70" s="72">
        <v>6072</v>
      </c>
      <c r="K70" s="94">
        <v>0</v>
      </c>
      <c r="L70" s="94">
        <v>0</v>
      </c>
      <c r="M70" s="98">
        <f t="shared" si="14"/>
        <v>6072</v>
      </c>
      <c r="N70" s="98">
        <f t="shared" si="15"/>
        <v>178.58823529411765</v>
      </c>
      <c r="O70" s="98">
        <f t="shared" si="18"/>
        <v>184</v>
      </c>
      <c r="P70" s="98">
        <f t="shared" si="19"/>
        <v>85.521126760563376</v>
      </c>
      <c r="Q70" s="73">
        <f t="shared" si="16"/>
        <v>0.46478873239436619</v>
      </c>
      <c r="R70" s="104">
        <v>2744.28</v>
      </c>
      <c r="S70" s="104">
        <v>65.34</v>
      </c>
      <c r="T70" s="105">
        <v>5031.18</v>
      </c>
    </row>
    <row r="71" spans="1:20">
      <c r="A71" s="68" t="b">
        <f t="shared" si="12"/>
        <v>1</v>
      </c>
      <c r="B71" s="91">
        <f t="shared" ca="1" si="17"/>
        <v>39882</v>
      </c>
      <c r="C71" s="84">
        <f t="shared" ca="1" si="10"/>
        <v>3</v>
      </c>
      <c r="D71" s="85">
        <f t="shared" ca="1" si="11"/>
        <v>2</v>
      </c>
      <c r="E71" s="94">
        <v>28</v>
      </c>
      <c r="F71" s="94">
        <v>71</v>
      </c>
      <c r="G71" s="94">
        <v>43</v>
      </c>
      <c r="H71" s="94">
        <v>0</v>
      </c>
      <c r="I71" s="85">
        <f t="shared" si="13"/>
        <v>43</v>
      </c>
      <c r="J71" s="72">
        <v>4312</v>
      </c>
      <c r="K71" s="94">
        <v>0</v>
      </c>
      <c r="L71" s="94">
        <v>168</v>
      </c>
      <c r="M71" s="100">
        <f t="shared" si="14"/>
        <v>4480</v>
      </c>
      <c r="N71" s="100">
        <f t="shared" si="15"/>
        <v>104.18604651162791</v>
      </c>
      <c r="O71" s="100">
        <f t="shared" si="18"/>
        <v>160</v>
      </c>
      <c r="P71" s="100">
        <f t="shared" si="19"/>
        <v>63.098591549295769</v>
      </c>
      <c r="Q71" s="75">
        <f t="shared" si="16"/>
        <v>0.39436619718309857</v>
      </c>
      <c r="R71" s="104">
        <v>1783.6</v>
      </c>
      <c r="S71" s="104">
        <v>109.2</v>
      </c>
      <c r="T71" s="105">
        <v>1638</v>
      </c>
    </row>
    <row r="72" spans="1:20">
      <c r="A72" s="68" t="b">
        <f t="shared" si="12"/>
        <v>1</v>
      </c>
      <c r="B72" s="89">
        <f t="shared" ca="1" si="17"/>
        <v>39883</v>
      </c>
      <c r="C72" s="80">
        <f t="shared" ca="1" si="10"/>
        <v>3</v>
      </c>
      <c r="D72" s="81">
        <f t="shared" ca="1" si="11"/>
        <v>3</v>
      </c>
      <c r="E72" s="94">
        <v>44</v>
      </c>
      <c r="F72" s="94">
        <v>71</v>
      </c>
      <c r="G72" s="94">
        <v>41</v>
      </c>
      <c r="H72" s="94">
        <v>0</v>
      </c>
      <c r="I72" s="81">
        <f t="shared" si="13"/>
        <v>41</v>
      </c>
      <c r="J72" s="72">
        <v>8492</v>
      </c>
      <c r="K72" s="94">
        <v>0</v>
      </c>
      <c r="L72" s="94">
        <v>225</v>
      </c>
      <c r="M72" s="98">
        <f t="shared" si="14"/>
        <v>8717</v>
      </c>
      <c r="N72" s="98">
        <f t="shared" si="15"/>
        <v>212.60975609756099</v>
      </c>
      <c r="O72" s="98">
        <f t="shared" si="18"/>
        <v>198.11363636363637</v>
      </c>
      <c r="P72" s="98">
        <f t="shared" si="19"/>
        <v>122.77464788732394</v>
      </c>
      <c r="Q72" s="73">
        <f t="shared" si="16"/>
        <v>0.61971830985915488</v>
      </c>
      <c r="R72" s="104">
        <v>3926.56</v>
      </c>
      <c r="S72" s="104">
        <v>170.72</v>
      </c>
      <c r="T72" s="105">
        <v>5463.04</v>
      </c>
    </row>
    <row r="73" spans="1:20">
      <c r="A73" s="68" t="b">
        <f t="shared" si="12"/>
        <v>1</v>
      </c>
      <c r="B73" s="90">
        <f t="shared" ca="1" si="17"/>
        <v>39884</v>
      </c>
      <c r="C73" s="82">
        <f t="shared" ca="1" si="10"/>
        <v>3</v>
      </c>
      <c r="D73" s="83">
        <f t="shared" ca="1" si="11"/>
        <v>4</v>
      </c>
      <c r="E73" s="94">
        <v>35</v>
      </c>
      <c r="F73" s="94">
        <v>70</v>
      </c>
      <c r="G73" s="94">
        <v>46</v>
      </c>
      <c r="H73" s="94">
        <v>0</v>
      </c>
      <c r="I73" s="83">
        <f t="shared" si="13"/>
        <v>46</v>
      </c>
      <c r="J73" s="72">
        <v>6230</v>
      </c>
      <c r="K73" s="94">
        <v>0</v>
      </c>
      <c r="L73" s="94">
        <v>0</v>
      </c>
      <c r="M73" s="99">
        <f t="shared" si="14"/>
        <v>6230</v>
      </c>
      <c r="N73" s="99">
        <f t="shared" si="15"/>
        <v>135.43478260869566</v>
      </c>
      <c r="O73" s="99">
        <f t="shared" si="18"/>
        <v>178</v>
      </c>
      <c r="P73" s="99">
        <f t="shared" si="19"/>
        <v>89</v>
      </c>
      <c r="Q73" s="74">
        <f t="shared" si="16"/>
        <v>0.5</v>
      </c>
      <c r="R73" s="104">
        <v>2582.65</v>
      </c>
      <c r="S73" s="104">
        <v>0</v>
      </c>
      <c r="T73" s="105">
        <v>2802.45</v>
      </c>
    </row>
    <row r="74" spans="1:20">
      <c r="A74" s="68" t="b">
        <f t="shared" si="12"/>
        <v>1</v>
      </c>
      <c r="B74" s="89">
        <f t="shared" ca="1" si="17"/>
        <v>39885</v>
      </c>
      <c r="C74" s="80">
        <f t="shared" ca="1" si="10"/>
        <v>3</v>
      </c>
      <c r="D74" s="81">
        <f t="shared" ca="1" si="11"/>
        <v>5</v>
      </c>
      <c r="E74" s="94">
        <v>53</v>
      </c>
      <c r="F74" s="94">
        <v>70</v>
      </c>
      <c r="G74" s="94">
        <v>53</v>
      </c>
      <c r="H74" s="94">
        <v>0</v>
      </c>
      <c r="I74" s="81">
        <f t="shared" si="13"/>
        <v>53</v>
      </c>
      <c r="J74" s="72">
        <v>12349</v>
      </c>
      <c r="K74" s="94">
        <v>0</v>
      </c>
      <c r="L74" s="94">
        <v>0</v>
      </c>
      <c r="M74" s="98">
        <f t="shared" si="14"/>
        <v>12349</v>
      </c>
      <c r="N74" s="98">
        <f t="shared" si="15"/>
        <v>233</v>
      </c>
      <c r="O74" s="98">
        <f t="shared" si="18"/>
        <v>233</v>
      </c>
      <c r="P74" s="98">
        <f t="shared" si="19"/>
        <v>176.41428571428571</v>
      </c>
      <c r="Q74" s="73">
        <f t="shared" si="16"/>
        <v>0.75714285714285712</v>
      </c>
      <c r="R74" s="104">
        <v>4719.12</v>
      </c>
      <c r="S74" s="104">
        <v>337.08</v>
      </c>
      <c r="T74" s="105">
        <v>7191.04</v>
      </c>
    </row>
    <row r="75" spans="1:20">
      <c r="A75" s="68" t="b">
        <f t="shared" si="12"/>
        <v>1</v>
      </c>
      <c r="B75" s="91">
        <f t="shared" ca="1" si="17"/>
        <v>39886</v>
      </c>
      <c r="C75" s="84">
        <f t="shared" ca="1" si="10"/>
        <v>3</v>
      </c>
      <c r="D75" s="85">
        <f t="shared" ca="1" si="11"/>
        <v>6</v>
      </c>
      <c r="E75" s="94">
        <v>69</v>
      </c>
      <c r="F75" s="94">
        <v>70</v>
      </c>
      <c r="G75" s="94">
        <v>65</v>
      </c>
      <c r="H75" s="94">
        <v>0</v>
      </c>
      <c r="I75" s="85">
        <f t="shared" si="13"/>
        <v>65</v>
      </c>
      <c r="J75" s="72">
        <v>16353</v>
      </c>
      <c r="K75" s="94">
        <v>0</v>
      </c>
      <c r="L75" s="94">
        <v>176</v>
      </c>
      <c r="M75" s="100">
        <f t="shared" si="14"/>
        <v>16529</v>
      </c>
      <c r="N75" s="100">
        <f t="shared" si="15"/>
        <v>254.2923076923077</v>
      </c>
      <c r="O75" s="100">
        <f t="shared" si="18"/>
        <v>239.55072463768116</v>
      </c>
      <c r="P75" s="100">
        <f t="shared" si="19"/>
        <v>236.12857142857143</v>
      </c>
      <c r="Q75" s="75">
        <f t="shared" si="16"/>
        <v>0.98571428571428577</v>
      </c>
      <c r="R75" s="104">
        <v>8280</v>
      </c>
      <c r="S75" s="104">
        <v>345</v>
      </c>
      <c r="T75" s="105">
        <v>13800</v>
      </c>
    </row>
    <row r="76" spans="1:20">
      <c r="A76" s="68" t="b">
        <f t="shared" si="12"/>
        <v>1</v>
      </c>
      <c r="B76" s="89">
        <f t="shared" ca="1" si="17"/>
        <v>39887</v>
      </c>
      <c r="C76" s="80">
        <f t="shared" ca="1" si="10"/>
        <v>3</v>
      </c>
      <c r="D76" s="81">
        <f t="shared" ca="1" si="11"/>
        <v>7</v>
      </c>
      <c r="E76" s="94">
        <v>26</v>
      </c>
      <c r="F76" s="94">
        <v>70</v>
      </c>
      <c r="G76" s="94">
        <v>69</v>
      </c>
      <c r="H76" s="94">
        <v>0</v>
      </c>
      <c r="I76" s="81">
        <f t="shared" si="13"/>
        <v>69</v>
      </c>
      <c r="J76" s="72">
        <v>3276</v>
      </c>
      <c r="K76" s="94">
        <v>0</v>
      </c>
      <c r="L76" s="94">
        <v>0</v>
      </c>
      <c r="M76" s="98">
        <f t="shared" si="14"/>
        <v>3276</v>
      </c>
      <c r="N76" s="98">
        <f t="shared" si="15"/>
        <v>47.478260869565219</v>
      </c>
      <c r="O76" s="98">
        <f t="shared" si="18"/>
        <v>126</v>
      </c>
      <c r="P76" s="98">
        <f t="shared" si="19"/>
        <v>46.800000000000004</v>
      </c>
      <c r="Q76" s="73">
        <f t="shared" si="16"/>
        <v>0.37142857142857144</v>
      </c>
      <c r="R76" s="104">
        <v>973.44</v>
      </c>
      <c r="S76" s="104">
        <v>54.08</v>
      </c>
      <c r="T76" s="105">
        <v>1352</v>
      </c>
    </row>
    <row r="77" spans="1:20">
      <c r="A77" s="68" t="b">
        <f t="shared" si="12"/>
        <v>1</v>
      </c>
      <c r="B77" s="90">
        <f t="shared" ca="1" si="17"/>
        <v>39888</v>
      </c>
      <c r="C77" s="82">
        <f ca="1">MONTH(B77)</f>
        <v>3</v>
      </c>
      <c r="D77" s="83">
        <f ca="1">WEEKDAY(B77,2)</f>
        <v>1</v>
      </c>
      <c r="E77" s="94">
        <v>35</v>
      </c>
      <c r="F77" s="94">
        <v>71</v>
      </c>
      <c r="G77" s="94">
        <v>57</v>
      </c>
      <c r="H77" s="94">
        <v>0</v>
      </c>
      <c r="I77" s="83">
        <f t="shared" si="13"/>
        <v>57</v>
      </c>
      <c r="J77" s="72">
        <v>3605</v>
      </c>
      <c r="K77" s="94">
        <v>0</v>
      </c>
      <c r="L77" s="94">
        <v>0</v>
      </c>
      <c r="M77" s="99">
        <f t="shared" si="14"/>
        <v>3605</v>
      </c>
      <c r="N77" s="99">
        <f t="shared" si="15"/>
        <v>63.245614035087719</v>
      </c>
      <c r="O77" s="99">
        <f t="shared" si="18"/>
        <v>103</v>
      </c>
      <c r="P77" s="99">
        <f t="shared" si="19"/>
        <v>50.774647887323944</v>
      </c>
      <c r="Q77" s="74">
        <f t="shared" si="16"/>
        <v>0.49295774647887325</v>
      </c>
      <c r="R77" s="104">
        <v>1719.9</v>
      </c>
      <c r="S77" s="104">
        <v>0</v>
      </c>
      <c r="T77" s="105">
        <v>2457</v>
      </c>
    </row>
    <row r="78" spans="1:20">
      <c r="A78" s="68" t="b">
        <f t="shared" si="12"/>
        <v>1</v>
      </c>
      <c r="B78" s="89">
        <f t="shared" ca="1" si="17"/>
        <v>39889</v>
      </c>
      <c r="C78" s="80">
        <f t="shared" ca="1" si="10"/>
        <v>3</v>
      </c>
      <c r="D78" s="81">
        <f t="shared" ca="1" si="11"/>
        <v>2</v>
      </c>
      <c r="E78" s="94">
        <v>34</v>
      </c>
      <c r="F78" s="94">
        <v>71</v>
      </c>
      <c r="G78" s="94">
        <v>34</v>
      </c>
      <c r="H78" s="94">
        <v>0</v>
      </c>
      <c r="I78" s="81">
        <f t="shared" si="13"/>
        <v>34</v>
      </c>
      <c r="J78" s="72">
        <v>5032</v>
      </c>
      <c r="K78" s="94">
        <v>0</v>
      </c>
      <c r="L78" s="94">
        <v>0</v>
      </c>
      <c r="M78" s="98">
        <f t="shared" si="14"/>
        <v>5032</v>
      </c>
      <c r="N78" s="98">
        <f t="shared" si="15"/>
        <v>148</v>
      </c>
      <c r="O78" s="98">
        <f t="shared" si="18"/>
        <v>148</v>
      </c>
      <c r="P78" s="98">
        <f t="shared" si="19"/>
        <v>70.873239436619713</v>
      </c>
      <c r="Q78" s="73">
        <f t="shared" si="16"/>
        <v>0.47887323943661969</v>
      </c>
      <c r="R78" s="104">
        <v>2438.48</v>
      </c>
      <c r="S78" s="104">
        <v>55.42</v>
      </c>
      <c r="T78" s="105">
        <v>4156.5</v>
      </c>
    </row>
    <row r="79" spans="1:20">
      <c r="A79" s="68" t="b">
        <f t="shared" si="12"/>
        <v>1</v>
      </c>
      <c r="B79" s="91">
        <f t="shared" ca="1" si="17"/>
        <v>39890</v>
      </c>
      <c r="C79" s="84">
        <f t="shared" ca="1" si="10"/>
        <v>3</v>
      </c>
      <c r="D79" s="85">
        <f t="shared" ca="1" si="11"/>
        <v>3</v>
      </c>
      <c r="E79" s="94">
        <v>35</v>
      </c>
      <c r="F79" s="94">
        <v>71</v>
      </c>
      <c r="G79" s="94">
        <v>55</v>
      </c>
      <c r="H79" s="94">
        <v>0</v>
      </c>
      <c r="I79" s="85">
        <f t="shared" si="13"/>
        <v>55</v>
      </c>
      <c r="J79" s="72">
        <v>4445</v>
      </c>
      <c r="K79" s="94">
        <v>0</v>
      </c>
      <c r="L79" s="94">
        <v>15</v>
      </c>
      <c r="M79" s="100">
        <f t="shared" si="14"/>
        <v>4460</v>
      </c>
      <c r="N79" s="100">
        <f t="shared" si="15"/>
        <v>81.090909090909093</v>
      </c>
      <c r="O79" s="100">
        <f t="shared" si="18"/>
        <v>127.42857142857143</v>
      </c>
      <c r="P79" s="100">
        <f t="shared" si="19"/>
        <v>62.816901408450704</v>
      </c>
      <c r="Q79" s="75">
        <f t="shared" si="16"/>
        <v>0.49295774647887325</v>
      </c>
      <c r="R79" s="104">
        <v>2623.95</v>
      </c>
      <c r="S79" s="104">
        <v>160.65</v>
      </c>
      <c r="T79" s="105">
        <v>4016.25</v>
      </c>
    </row>
    <row r="80" spans="1:20">
      <c r="A80" s="68" t="b">
        <f t="shared" si="12"/>
        <v>1</v>
      </c>
      <c r="B80" s="89">
        <f t="shared" ca="1" si="17"/>
        <v>39891</v>
      </c>
      <c r="C80" s="80">
        <f t="shared" ca="1" si="10"/>
        <v>3</v>
      </c>
      <c r="D80" s="81">
        <f t="shared" ca="1" si="11"/>
        <v>4</v>
      </c>
      <c r="E80" s="94">
        <v>19</v>
      </c>
      <c r="F80" s="94">
        <v>71</v>
      </c>
      <c r="G80" s="94">
        <v>52</v>
      </c>
      <c r="H80" s="94">
        <v>0</v>
      </c>
      <c r="I80" s="81">
        <f t="shared" si="13"/>
        <v>52</v>
      </c>
      <c r="J80" s="72">
        <v>2622</v>
      </c>
      <c r="K80" s="94">
        <v>0</v>
      </c>
      <c r="L80" s="94">
        <v>5</v>
      </c>
      <c r="M80" s="98">
        <f t="shared" si="14"/>
        <v>2627</v>
      </c>
      <c r="N80" s="98">
        <f t="shared" si="15"/>
        <v>50.519230769230766</v>
      </c>
      <c r="O80" s="98">
        <f t="shared" si="18"/>
        <v>138.26315789473685</v>
      </c>
      <c r="P80" s="98">
        <f t="shared" si="19"/>
        <v>37</v>
      </c>
      <c r="Q80" s="73">
        <f t="shared" si="16"/>
        <v>0.26760563380281688</v>
      </c>
      <c r="R80" s="104">
        <v>970.14</v>
      </c>
      <c r="S80" s="104">
        <v>78.66</v>
      </c>
      <c r="T80" s="105">
        <v>1101.24</v>
      </c>
    </row>
    <row r="81" spans="1:20">
      <c r="A81" s="68" t="b">
        <f t="shared" si="12"/>
        <v>1</v>
      </c>
      <c r="B81" s="90">
        <f t="shared" ca="1" si="17"/>
        <v>39892</v>
      </c>
      <c r="C81" s="82">
        <f t="shared" ca="1" si="10"/>
        <v>3</v>
      </c>
      <c r="D81" s="83">
        <f t="shared" ca="1" si="11"/>
        <v>5</v>
      </c>
      <c r="E81" s="94">
        <v>69</v>
      </c>
      <c r="F81" s="94">
        <v>71</v>
      </c>
      <c r="G81" s="94">
        <v>58</v>
      </c>
      <c r="H81" s="94">
        <v>0</v>
      </c>
      <c r="I81" s="83">
        <f t="shared" si="13"/>
        <v>58</v>
      </c>
      <c r="J81" s="72">
        <v>15801</v>
      </c>
      <c r="K81" s="94">
        <v>0</v>
      </c>
      <c r="L81" s="94">
        <v>0</v>
      </c>
      <c r="M81" s="99">
        <f t="shared" si="14"/>
        <v>15801</v>
      </c>
      <c r="N81" s="99">
        <f t="shared" si="15"/>
        <v>272.43103448275861</v>
      </c>
      <c r="O81" s="99">
        <f t="shared" si="18"/>
        <v>229</v>
      </c>
      <c r="P81" s="99">
        <f t="shared" si="19"/>
        <v>222.5492957746479</v>
      </c>
      <c r="Q81" s="74">
        <f t="shared" si="16"/>
        <v>0.971830985915493</v>
      </c>
      <c r="R81" s="104">
        <v>4663.0200000000004</v>
      </c>
      <c r="S81" s="104">
        <v>451.26</v>
      </c>
      <c r="T81" s="105">
        <v>11281.5</v>
      </c>
    </row>
    <row r="82" spans="1:20">
      <c r="A82" s="68" t="b">
        <f t="shared" si="12"/>
        <v>1</v>
      </c>
      <c r="B82" s="89">
        <f t="shared" ca="1" si="17"/>
        <v>39893</v>
      </c>
      <c r="C82" s="80">
        <f t="shared" ca="1" si="10"/>
        <v>3</v>
      </c>
      <c r="D82" s="81">
        <f t="shared" ca="1" si="11"/>
        <v>6</v>
      </c>
      <c r="E82" s="94">
        <v>62</v>
      </c>
      <c r="F82" s="94">
        <v>69</v>
      </c>
      <c r="G82" s="94">
        <v>57</v>
      </c>
      <c r="H82" s="94">
        <v>0</v>
      </c>
      <c r="I82" s="81">
        <f t="shared" si="13"/>
        <v>57</v>
      </c>
      <c r="J82" s="72">
        <v>12586</v>
      </c>
      <c r="K82" s="94">
        <v>0</v>
      </c>
      <c r="L82" s="94">
        <v>0</v>
      </c>
      <c r="M82" s="98">
        <f t="shared" si="14"/>
        <v>12586</v>
      </c>
      <c r="N82" s="98">
        <f t="shared" si="15"/>
        <v>220.80701754385964</v>
      </c>
      <c r="O82" s="98">
        <f t="shared" si="18"/>
        <v>203</v>
      </c>
      <c r="P82" s="98">
        <f t="shared" si="19"/>
        <v>182.40579710144928</v>
      </c>
      <c r="Q82" s="73">
        <f t="shared" si="16"/>
        <v>0.89855072463768115</v>
      </c>
      <c r="R82" s="104">
        <v>5440.5</v>
      </c>
      <c r="S82" s="104">
        <v>279</v>
      </c>
      <c r="T82" s="105">
        <v>6696</v>
      </c>
    </row>
    <row r="83" spans="1:20">
      <c r="A83" s="68" t="b">
        <f t="shared" si="12"/>
        <v>1</v>
      </c>
      <c r="B83" s="91">
        <f t="shared" ca="1" si="17"/>
        <v>39894</v>
      </c>
      <c r="C83" s="84">
        <f t="shared" ca="1" si="10"/>
        <v>3</v>
      </c>
      <c r="D83" s="85">
        <f t="shared" ca="1" si="11"/>
        <v>7</v>
      </c>
      <c r="E83" s="94">
        <v>30</v>
      </c>
      <c r="F83" s="94">
        <v>71</v>
      </c>
      <c r="G83" s="94">
        <v>69</v>
      </c>
      <c r="H83" s="94">
        <v>0</v>
      </c>
      <c r="I83" s="85">
        <f t="shared" si="13"/>
        <v>69</v>
      </c>
      <c r="J83" s="72">
        <v>4050</v>
      </c>
      <c r="K83" s="94">
        <v>0</v>
      </c>
      <c r="L83" s="94">
        <v>0</v>
      </c>
      <c r="M83" s="100">
        <f t="shared" si="14"/>
        <v>4050</v>
      </c>
      <c r="N83" s="100">
        <f t="shared" si="15"/>
        <v>58.695652173913047</v>
      </c>
      <c r="O83" s="100">
        <f t="shared" si="18"/>
        <v>135</v>
      </c>
      <c r="P83" s="100">
        <f t="shared" si="19"/>
        <v>57.04225352112676</v>
      </c>
      <c r="Q83" s="75">
        <f t="shared" si="16"/>
        <v>0.42253521126760563</v>
      </c>
      <c r="R83" s="104">
        <v>2199.6</v>
      </c>
      <c r="S83" s="104">
        <v>112.8</v>
      </c>
      <c r="T83" s="105">
        <v>3722.4</v>
      </c>
    </row>
    <row r="84" spans="1:20">
      <c r="A84" s="68" t="b">
        <f t="shared" si="12"/>
        <v>1</v>
      </c>
      <c r="B84" s="89">
        <f t="shared" ca="1" si="17"/>
        <v>39895</v>
      </c>
      <c r="C84" s="80">
        <f t="shared" ca="1" si="10"/>
        <v>3</v>
      </c>
      <c r="D84" s="81">
        <f t="shared" ca="1" si="11"/>
        <v>1</v>
      </c>
      <c r="E84" s="94">
        <v>35</v>
      </c>
      <c r="F84" s="94">
        <v>71</v>
      </c>
      <c r="G84" s="94">
        <v>49</v>
      </c>
      <c r="H84" s="94">
        <v>0</v>
      </c>
      <c r="I84" s="81">
        <f t="shared" si="13"/>
        <v>49</v>
      </c>
      <c r="J84" s="72">
        <v>5250</v>
      </c>
      <c r="K84" s="94">
        <v>0</v>
      </c>
      <c r="L84" s="94">
        <v>0</v>
      </c>
      <c r="M84" s="98">
        <f t="shared" si="14"/>
        <v>5250</v>
      </c>
      <c r="N84" s="98">
        <f t="shared" si="15"/>
        <v>107.14285714285714</v>
      </c>
      <c r="O84" s="98">
        <f t="shared" si="18"/>
        <v>150</v>
      </c>
      <c r="P84" s="98">
        <f t="shared" si="19"/>
        <v>73.943661971830991</v>
      </c>
      <c r="Q84" s="73">
        <f t="shared" si="16"/>
        <v>0.49295774647887325</v>
      </c>
      <c r="R84" s="104">
        <v>2826.95</v>
      </c>
      <c r="S84" s="104">
        <v>68.95</v>
      </c>
      <c r="T84" s="105">
        <v>4964.3999999999996</v>
      </c>
    </row>
    <row r="85" spans="1:20">
      <c r="A85" s="68" t="b">
        <f t="shared" si="12"/>
        <v>1</v>
      </c>
      <c r="B85" s="90">
        <f t="shared" ca="1" si="17"/>
        <v>39896</v>
      </c>
      <c r="C85" s="82">
        <f t="shared" ca="1" si="10"/>
        <v>3</v>
      </c>
      <c r="D85" s="83">
        <f t="shared" ca="1" si="11"/>
        <v>2</v>
      </c>
      <c r="E85" s="94">
        <v>35</v>
      </c>
      <c r="F85" s="94">
        <v>71</v>
      </c>
      <c r="G85" s="94">
        <v>34</v>
      </c>
      <c r="H85" s="94">
        <v>0</v>
      </c>
      <c r="I85" s="83">
        <f t="shared" si="13"/>
        <v>34</v>
      </c>
      <c r="J85" s="72">
        <v>4795</v>
      </c>
      <c r="K85" s="94">
        <v>0</v>
      </c>
      <c r="L85" s="94">
        <v>0</v>
      </c>
      <c r="M85" s="99">
        <f t="shared" si="14"/>
        <v>4795</v>
      </c>
      <c r="N85" s="99">
        <f t="shared" si="15"/>
        <v>141.02941176470588</v>
      </c>
      <c r="O85" s="99">
        <f t="shared" si="18"/>
        <v>137</v>
      </c>
      <c r="P85" s="99">
        <f t="shared" si="19"/>
        <v>67.535211267605632</v>
      </c>
      <c r="Q85" s="74">
        <f t="shared" si="16"/>
        <v>0.49295774647887325</v>
      </c>
      <c r="R85" s="104">
        <v>2102.1</v>
      </c>
      <c r="S85" s="104">
        <v>100.1</v>
      </c>
      <c r="T85" s="105">
        <v>2252.25</v>
      </c>
    </row>
    <row r="86" spans="1:20">
      <c r="A86" s="68" t="b">
        <f t="shared" si="12"/>
        <v>1</v>
      </c>
      <c r="B86" s="89">
        <f t="shared" ca="1" si="17"/>
        <v>39897</v>
      </c>
      <c r="C86" s="80">
        <f t="shared" ca="1" si="10"/>
        <v>3</v>
      </c>
      <c r="D86" s="81">
        <f t="shared" ca="1" si="11"/>
        <v>3</v>
      </c>
      <c r="E86" s="94">
        <v>28</v>
      </c>
      <c r="F86" s="94">
        <v>71</v>
      </c>
      <c r="G86" s="94">
        <v>22</v>
      </c>
      <c r="H86" s="94">
        <v>0</v>
      </c>
      <c r="I86" s="81">
        <f t="shared" si="13"/>
        <v>22</v>
      </c>
      <c r="J86" s="72">
        <v>4732</v>
      </c>
      <c r="K86" s="94">
        <v>0</v>
      </c>
      <c r="L86" s="94">
        <v>0</v>
      </c>
      <c r="M86" s="98">
        <f t="shared" si="14"/>
        <v>4732</v>
      </c>
      <c r="N86" s="98">
        <f t="shared" si="15"/>
        <v>215.09090909090909</v>
      </c>
      <c r="O86" s="98">
        <f t="shared" si="18"/>
        <v>169</v>
      </c>
      <c r="P86" s="98">
        <f t="shared" si="19"/>
        <v>66.647887323943664</v>
      </c>
      <c r="Q86" s="73">
        <f t="shared" si="16"/>
        <v>0.39436619718309857</v>
      </c>
      <c r="R86" s="104">
        <v>1251.32</v>
      </c>
      <c r="S86" s="104">
        <v>30.52</v>
      </c>
      <c r="T86" s="105">
        <v>2227.96</v>
      </c>
    </row>
    <row r="87" spans="1:20">
      <c r="A87" s="68" t="b">
        <f t="shared" si="12"/>
        <v>1</v>
      </c>
      <c r="B87" s="91">
        <f t="shared" ca="1" si="17"/>
        <v>39898</v>
      </c>
      <c r="C87" s="84">
        <f t="shared" ca="1" si="10"/>
        <v>3</v>
      </c>
      <c r="D87" s="85">
        <f t="shared" ca="1" si="11"/>
        <v>4</v>
      </c>
      <c r="E87" s="94">
        <v>34</v>
      </c>
      <c r="F87" s="94">
        <v>71</v>
      </c>
      <c r="G87" s="94">
        <v>34</v>
      </c>
      <c r="H87" s="94">
        <v>0</v>
      </c>
      <c r="I87" s="85">
        <f t="shared" si="13"/>
        <v>34</v>
      </c>
      <c r="J87" s="72">
        <v>4114</v>
      </c>
      <c r="K87" s="94">
        <v>0</v>
      </c>
      <c r="L87" s="94">
        <v>128</v>
      </c>
      <c r="M87" s="100">
        <f t="shared" si="14"/>
        <v>4242</v>
      </c>
      <c r="N87" s="100">
        <f t="shared" si="15"/>
        <v>124.76470588235294</v>
      </c>
      <c r="O87" s="100">
        <f t="shared" si="18"/>
        <v>124.76470588235294</v>
      </c>
      <c r="P87" s="100">
        <f t="shared" si="19"/>
        <v>59.746478873239433</v>
      </c>
      <c r="Q87" s="75">
        <f t="shared" si="16"/>
        <v>0.47887323943661969</v>
      </c>
      <c r="R87" s="104">
        <v>1710.88</v>
      </c>
      <c r="S87" s="104">
        <v>0</v>
      </c>
      <c r="T87" s="105">
        <v>3774</v>
      </c>
    </row>
    <row r="88" spans="1:20">
      <c r="A88" s="68" t="b">
        <f t="shared" si="12"/>
        <v>1</v>
      </c>
      <c r="B88" s="89">
        <f t="shared" ca="1" si="17"/>
        <v>39899</v>
      </c>
      <c r="C88" s="80">
        <f t="shared" ca="1" si="10"/>
        <v>3</v>
      </c>
      <c r="D88" s="81">
        <f t="shared" ca="1" si="11"/>
        <v>5</v>
      </c>
      <c r="E88" s="94">
        <v>65</v>
      </c>
      <c r="F88" s="94">
        <v>70</v>
      </c>
      <c r="G88" s="94">
        <v>46</v>
      </c>
      <c r="H88" s="94">
        <v>0</v>
      </c>
      <c r="I88" s="81">
        <f t="shared" si="13"/>
        <v>46</v>
      </c>
      <c r="J88" s="72">
        <v>13975</v>
      </c>
      <c r="K88" s="94">
        <v>0</v>
      </c>
      <c r="L88" s="94">
        <v>0</v>
      </c>
      <c r="M88" s="98">
        <f t="shared" si="14"/>
        <v>13975</v>
      </c>
      <c r="N88" s="98">
        <f t="shared" si="15"/>
        <v>303.80434782608694</v>
      </c>
      <c r="O88" s="98">
        <f t="shared" si="18"/>
        <v>215</v>
      </c>
      <c r="P88" s="98">
        <f t="shared" si="19"/>
        <v>199.64285714285714</v>
      </c>
      <c r="Q88" s="73">
        <f t="shared" si="16"/>
        <v>0.9285714285714286</v>
      </c>
      <c r="R88" s="104">
        <v>6323.85</v>
      </c>
      <c r="S88" s="104">
        <v>134.55000000000001</v>
      </c>
      <c r="T88" s="105">
        <v>6458.4</v>
      </c>
    </row>
    <row r="89" spans="1:20">
      <c r="A89" s="68" t="b">
        <f t="shared" si="12"/>
        <v>1</v>
      </c>
      <c r="B89" s="90">
        <f t="shared" ca="1" si="17"/>
        <v>39900</v>
      </c>
      <c r="C89" s="82">
        <f t="shared" ca="1" si="10"/>
        <v>3</v>
      </c>
      <c r="D89" s="83">
        <f t="shared" ca="1" si="11"/>
        <v>6</v>
      </c>
      <c r="E89" s="94">
        <v>68</v>
      </c>
      <c r="F89" s="94">
        <v>70</v>
      </c>
      <c r="G89" s="94">
        <v>65</v>
      </c>
      <c r="H89" s="94">
        <v>0</v>
      </c>
      <c r="I89" s="83">
        <f t="shared" si="13"/>
        <v>65</v>
      </c>
      <c r="J89" s="72">
        <v>14280</v>
      </c>
      <c r="K89" s="94">
        <v>0</v>
      </c>
      <c r="L89" s="94">
        <v>0</v>
      </c>
      <c r="M89" s="99">
        <f t="shared" si="14"/>
        <v>14280</v>
      </c>
      <c r="N89" s="99">
        <f t="shared" si="15"/>
        <v>219.69230769230768</v>
      </c>
      <c r="O89" s="99">
        <f t="shared" si="18"/>
        <v>210</v>
      </c>
      <c r="P89" s="99">
        <f t="shared" si="19"/>
        <v>204</v>
      </c>
      <c r="Q89" s="74">
        <f t="shared" si="16"/>
        <v>0.97142857142857142</v>
      </c>
      <c r="R89" s="104">
        <v>5988.08</v>
      </c>
      <c r="S89" s="104">
        <v>485.52</v>
      </c>
      <c r="T89" s="105">
        <v>7768.32</v>
      </c>
    </row>
    <row r="90" spans="1:20">
      <c r="A90" s="68" t="b">
        <f t="shared" si="12"/>
        <v>1</v>
      </c>
      <c r="B90" s="89">
        <f t="shared" ca="1" si="17"/>
        <v>39901</v>
      </c>
      <c r="C90" s="80">
        <f t="shared" ca="1" si="10"/>
        <v>3</v>
      </c>
      <c r="D90" s="81">
        <f t="shared" ca="1" si="11"/>
        <v>7</v>
      </c>
      <c r="E90" s="94">
        <v>34</v>
      </c>
      <c r="F90" s="94">
        <v>71</v>
      </c>
      <c r="G90" s="94">
        <v>34</v>
      </c>
      <c r="H90" s="94">
        <v>0</v>
      </c>
      <c r="I90" s="81">
        <f t="shared" si="13"/>
        <v>34</v>
      </c>
      <c r="J90" s="72">
        <v>4454</v>
      </c>
      <c r="K90" s="94">
        <v>0</v>
      </c>
      <c r="L90" s="94">
        <v>128</v>
      </c>
      <c r="M90" s="98">
        <f t="shared" si="14"/>
        <v>4582</v>
      </c>
      <c r="N90" s="98">
        <f t="shared" si="15"/>
        <v>134.76470588235293</v>
      </c>
      <c r="O90" s="98">
        <f t="shared" si="18"/>
        <v>134.76470588235293</v>
      </c>
      <c r="P90" s="98">
        <f t="shared" si="19"/>
        <v>64.535211267605618</v>
      </c>
      <c r="Q90" s="73">
        <f t="shared" si="16"/>
        <v>0.47887323943661969</v>
      </c>
      <c r="R90" s="104">
        <v>1606.84</v>
      </c>
      <c r="S90" s="104">
        <v>141.78</v>
      </c>
      <c r="T90" s="105">
        <v>3733.54</v>
      </c>
    </row>
    <row r="91" spans="1:20">
      <c r="A91" s="68" t="b">
        <f t="shared" si="12"/>
        <v>1</v>
      </c>
      <c r="B91" s="91">
        <f t="shared" ca="1" si="17"/>
        <v>39902</v>
      </c>
      <c r="C91" s="84">
        <f t="shared" ca="1" si="10"/>
        <v>3</v>
      </c>
      <c r="D91" s="85">
        <f t="shared" ca="1" si="11"/>
        <v>1</v>
      </c>
      <c r="E91" s="94">
        <v>46</v>
      </c>
      <c r="F91" s="94">
        <v>70</v>
      </c>
      <c r="G91" s="94">
        <v>46</v>
      </c>
      <c r="H91" s="94">
        <v>0</v>
      </c>
      <c r="I91" s="85">
        <f t="shared" si="13"/>
        <v>46</v>
      </c>
      <c r="J91" s="72">
        <v>7360</v>
      </c>
      <c r="K91" s="94">
        <v>0</v>
      </c>
      <c r="L91" s="94">
        <v>0</v>
      </c>
      <c r="M91" s="100">
        <f t="shared" si="14"/>
        <v>7360</v>
      </c>
      <c r="N91" s="100">
        <f t="shared" si="15"/>
        <v>160</v>
      </c>
      <c r="O91" s="100">
        <f t="shared" si="18"/>
        <v>160</v>
      </c>
      <c r="P91" s="100">
        <f t="shared" si="19"/>
        <v>105.14285714285714</v>
      </c>
      <c r="Q91" s="75">
        <f t="shared" si="16"/>
        <v>0.65714285714285714</v>
      </c>
      <c r="R91" s="104">
        <v>2853.84</v>
      </c>
      <c r="S91" s="104">
        <v>0</v>
      </c>
      <c r="T91" s="105">
        <v>6658.96</v>
      </c>
    </row>
    <row r="92" spans="1:20">
      <c r="A92" s="68" t="b">
        <f t="shared" si="12"/>
        <v>1</v>
      </c>
      <c r="B92" s="89">
        <f t="shared" ca="1" si="17"/>
        <v>39903</v>
      </c>
      <c r="C92" s="80">
        <f t="shared" ca="1" si="10"/>
        <v>3</v>
      </c>
      <c r="D92" s="81">
        <f t="shared" ca="1" si="11"/>
        <v>2</v>
      </c>
      <c r="E92" s="94">
        <v>41</v>
      </c>
      <c r="F92" s="94">
        <v>70</v>
      </c>
      <c r="G92" s="94">
        <v>65</v>
      </c>
      <c r="H92" s="94">
        <v>0</v>
      </c>
      <c r="I92" s="81">
        <f t="shared" si="13"/>
        <v>65</v>
      </c>
      <c r="J92" s="72">
        <v>5453</v>
      </c>
      <c r="K92" s="94">
        <v>0</v>
      </c>
      <c r="L92" s="94">
        <v>0</v>
      </c>
      <c r="M92" s="98">
        <f t="shared" si="14"/>
        <v>5453</v>
      </c>
      <c r="N92" s="98">
        <f t="shared" si="15"/>
        <v>83.892307692307696</v>
      </c>
      <c r="O92" s="98">
        <f t="shared" si="18"/>
        <v>133</v>
      </c>
      <c r="P92" s="98">
        <f t="shared" si="19"/>
        <v>77.900000000000006</v>
      </c>
      <c r="Q92" s="73">
        <f t="shared" si="16"/>
        <v>0.58571428571428574</v>
      </c>
      <c r="R92" s="104">
        <v>2539.9499999999998</v>
      </c>
      <c r="S92" s="104">
        <v>72.569999999999993</v>
      </c>
      <c r="T92" s="105">
        <v>4281.63</v>
      </c>
    </row>
    <row r="93" spans="1:20">
      <c r="A93" s="68" t="b">
        <f t="shared" si="12"/>
        <v>1</v>
      </c>
      <c r="B93" s="90">
        <f t="shared" ca="1" si="17"/>
        <v>39904</v>
      </c>
      <c r="C93" s="82">
        <f ca="1">MONTH(B93)</f>
        <v>4</v>
      </c>
      <c r="D93" s="83">
        <f ca="1">WEEKDAY(B93,2)</f>
        <v>3</v>
      </c>
      <c r="E93" s="94">
        <v>57</v>
      </c>
      <c r="F93" s="94">
        <v>71</v>
      </c>
      <c r="G93" s="94">
        <v>57</v>
      </c>
      <c r="H93" s="94">
        <v>0</v>
      </c>
      <c r="I93" s="83">
        <f t="shared" si="13"/>
        <v>57</v>
      </c>
      <c r="J93" s="72">
        <v>8379</v>
      </c>
      <c r="K93" s="94">
        <v>0</v>
      </c>
      <c r="L93" s="94">
        <v>0</v>
      </c>
      <c r="M93" s="99">
        <f t="shared" si="14"/>
        <v>8379</v>
      </c>
      <c r="N93" s="99">
        <f t="shared" si="15"/>
        <v>147</v>
      </c>
      <c r="O93" s="99">
        <f t="shared" si="18"/>
        <v>147</v>
      </c>
      <c r="P93" s="99">
        <f t="shared" si="19"/>
        <v>118.01408450704226</v>
      </c>
      <c r="Q93" s="74">
        <f t="shared" si="16"/>
        <v>0.80281690140845074</v>
      </c>
      <c r="R93" s="104">
        <v>3062.04</v>
      </c>
      <c r="S93" s="104">
        <v>270.18</v>
      </c>
      <c r="T93" s="105">
        <v>4953.3</v>
      </c>
    </row>
    <row r="94" spans="1:20">
      <c r="A94" s="68" t="b">
        <f t="shared" si="12"/>
        <v>1</v>
      </c>
      <c r="B94" s="89">
        <f t="shared" ca="1" si="17"/>
        <v>39905</v>
      </c>
      <c r="C94" s="80">
        <f t="shared" ca="1" si="10"/>
        <v>4</v>
      </c>
      <c r="D94" s="81">
        <f t="shared" ca="1" si="11"/>
        <v>4</v>
      </c>
      <c r="E94" s="94">
        <v>34</v>
      </c>
      <c r="F94" s="94">
        <v>71</v>
      </c>
      <c r="G94" s="94">
        <v>34</v>
      </c>
      <c r="H94" s="94">
        <v>0</v>
      </c>
      <c r="I94" s="81">
        <f t="shared" si="13"/>
        <v>34</v>
      </c>
      <c r="J94" s="72">
        <v>4624</v>
      </c>
      <c r="K94" s="94">
        <v>0</v>
      </c>
      <c r="L94" s="94">
        <v>0</v>
      </c>
      <c r="M94" s="98">
        <f t="shared" si="14"/>
        <v>4624</v>
      </c>
      <c r="N94" s="98">
        <f t="shared" si="15"/>
        <v>136</v>
      </c>
      <c r="O94" s="98">
        <f t="shared" si="18"/>
        <v>136</v>
      </c>
      <c r="P94" s="98">
        <f t="shared" si="19"/>
        <v>65.126760563380273</v>
      </c>
      <c r="Q94" s="73">
        <f t="shared" si="16"/>
        <v>0.47887323943661969</v>
      </c>
      <c r="R94" s="104">
        <v>1848.24</v>
      </c>
      <c r="S94" s="104">
        <v>0</v>
      </c>
      <c r="T94" s="105">
        <v>3029.06</v>
      </c>
    </row>
    <row r="95" spans="1:20">
      <c r="A95" s="68" t="b">
        <f t="shared" si="12"/>
        <v>1</v>
      </c>
      <c r="B95" s="91">
        <f t="shared" ca="1" si="17"/>
        <v>39906</v>
      </c>
      <c r="C95" s="84">
        <f t="shared" ca="1" si="10"/>
        <v>4</v>
      </c>
      <c r="D95" s="85">
        <f t="shared" ca="1" si="11"/>
        <v>5</v>
      </c>
      <c r="E95" s="94">
        <v>65</v>
      </c>
      <c r="F95" s="94">
        <v>71</v>
      </c>
      <c r="G95" s="94">
        <v>66</v>
      </c>
      <c r="H95" s="94">
        <v>0</v>
      </c>
      <c r="I95" s="85">
        <f t="shared" si="13"/>
        <v>66</v>
      </c>
      <c r="J95" s="72">
        <v>14235</v>
      </c>
      <c r="K95" s="94">
        <v>0</v>
      </c>
      <c r="L95" s="94">
        <v>15</v>
      </c>
      <c r="M95" s="100">
        <f t="shared" si="14"/>
        <v>14250</v>
      </c>
      <c r="N95" s="100">
        <f t="shared" si="15"/>
        <v>215.90909090909091</v>
      </c>
      <c r="O95" s="100">
        <f t="shared" si="18"/>
        <v>219.23076923076923</v>
      </c>
      <c r="P95" s="100">
        <f t="shared" si="19"/>
        <v>200.70422535211267</v>
      </c>
      <c r="Q95" s="75">
        <f t="shared" si="16"/>
        <v>0.91549295774647887</v>
      </c>
      <c r="R95" s="104">
        <v>4614.3500000000004</v>
      </c>
      <c r="S95" s="104">
        <v>446.55</v>
      </c>
      <c r="T95" s="105">
        <v>11461.45</v>
      </c>
    </row>
    <row r="96" spans="1:20">
      <c r="A96" s="68" t="b">
        <f t="shared" si="12"/>
        <v>1</v>
      </c>
      <c r="B96" s="89">
        <f t="shared" ca="1" si="17"/>
        <v>39907</v>
      </c>
      <c r="C96" s="80">
        <f t="shared" ca="1" si="10"/>
        <v>4</v>
      </c>
      <c r="D96" s="81">
        <f t="shared" ca="1" si="11"/>
        <v>6</v>
      </c>
      <c r="E96" s="94">
        <v>68</v>
      </c>
      <c r="F96" s="94">
        <v>71</v>
      </c>
      <c r="G96" s="94">
        <v>65</v>
      </c>
      <c r="H96" s="94">
        <v>0</v>
      </c>
      <c r="I96" s="81">
        <f t="shared" si="13"/>
        <v>65</v>
      </c>
      <c r="J96" s="72">
        <v>14960</v>
      </c>
      <c r="K96" s="94">
        <v>0</v>
      </c>
      <c r="L96" s="94">
        <v>5</v>
      </c>
      <c r="M96" s="98">
        <f t="shared" si="14"/>
        <v>14965</v>
      </c>
      <c r="N96" s="98">
        <f t="shared" si="15"/>
        <v>230.23076923076923</v>
      </c>
      <c r="O96" s="98">
        <f t="shared" si="18"/>
        <v>220.0735294117647</v>
      </c>
      <c r="P96" s="98">
        <f t="shared" si="19"/>
        <v>210.77464788732391</v>
      </c>
      <c r="Q96" s="73">
        <f t="shared" si="16"/>
        <v>0.95774647887323938</v>
      </c>
      <c r="R96" s="104">
        <v>5386.96</v>
      </c>
      <c r="S96" s="104">
        <v>158.44</v>
      </c>
      <c r="T96" s="105">
        <v>6971.36</v>
      </c>
    </row>
    <row r="97" spans="1:20">
      <c r="A97" s="68" t="b">
        <f t="shared" si="12"/>
        <v>1</v>
      </c>
      <c r="B97" s="90">
        <f t="shared" ca="1" si="17"/>
        <v>39908</v>
      </c>
      <c r="C97" s="82">
        <f t="shared" ca="1" si="10"/>
        <v>4</v>
      </c>
      <c r="D97" s="83">
        <f t="shared" ca="1" si="11"/>
        <v>7</v>
      </c>
      <c r="E97" s="94">
        <v>36</v>
      </c>
      <c r="F97" s="94">
        <v>71</v>
      </c>
      <c r="G97" s="94">
        <v>62</v>
      </c>
      <c r="H97" s="94">
        <v>0</v>
      </c>
      <c r="I97" s="83">
        <f t="shared" si="13"/>
        <v>62</v>
      </c>
      <c r="J97" s="72">
        <v>6228</v>
      </c>
      <c r="K97" s="94">
        <v>0</v>
      </c>
      <c r="L97" s="94">
        <v>0</v>
      </c>
      <c r="M97" s="99">
        <f t="shared" si="14"/>
        <v>6228</v>
      </c>
      <c r="N97" s="99">
        <f t="shared" si="15"/>
        <v>100.45161290322581</v>
      </c>
      <c r="O97" s="99">
        <f t="shared" si="18"/>
        <v>173</v>
      </c>
      <c r="P97" s="99">
        <f t="shared" si="19"/>
        <v>87.718309859154928</v>
      </c>
      <c r="Q97" s="74">
        <f t="shared" si="16"/>
        <v>0.50704225352112675</v>
      </c>
      <c r="R97" s="104">
        <v>2898</v>
      </c>
      <c r="S97" s="104">
        <v>0</v>
      </c>
      <c r="T97" s="105">
        <v>4599</v>
      </c>
    </row>
    <row r="98" spans="1:20">
      <c r="A98" s="68" t="b">
        <f t="shared" si="12"/>
        <v>1</v>
      </c>
      <c r="B98" s="89">
        <f t="shared" ca="1" si="17"/>
        <v>39909</v>
      </c>
      <c r="C98" s="80">
        <f t="shared" ca="1" si="10"/>
        <v>4</v>
      </c>
      <c r="D98" s="81">
        <f t="shared" ca="1" si="11"/>
        <v>1</v>
      </c>
      <c r="E98" s="94">
        <v>26</v>
      </c>
      <c r="F98" s="94">
        <v>69</v>
      </c>
      <c r="G98" s="94">
        <v>45</v>
      </c>
      <c r="H98" s="94">
        <v>0</v>
      </c>
      <c r="I98" s="81">
        <f t="shared" si="13"/>
        <v>45</v>
      </c>
      <c r="J98" s="72">
        <v>3796</v>
      </c>
      <c r="K98" s="94">
        <v>0</v>
      </c>
      <c r="L98" s="94">
        <v>0</v>
      </c>
      <c r="M98" s="98">
        <f t="shared" si="14"/>
        <v>3796</v>
      </c>
      <c r="N98" s="98">
        <f t="shared" si="15"/>
        <v>84.355555555555554</v>
      </c>
      <c r="O98" s="98">
        <f t="shared" si="18"/>
        <v>146</v>
      </c>
      <c r="P98" s="98">
        <f t="shared" si="19"/>
        <v>55.014492753623188</v>
      </c>
      <c r="Q98" s="73">
        <f t="shared" si="16"/>
        <v>0.37681159420289856</v>
      </c>
      <c r="R98" s="104">
        <v>1415.7</v>
      </c>
      <c r="S98" s="104">
        <v>94.38</v>
      </c>
      <c r="T98" s="105">
        <v>1730.3</v>
      </c>
    </row>
    <row r="99" spans="1:20">
      <c r="A99" s="68" t="b">
        <f t="shared" si="12"/>
        <v>1</v>
      </c>
      <c r="B99" s="91">
        <f t="shared" ca="1" si="17"/>
        <v>39910</v>
      </c>
      <c r="C99" s="84">
        <f t="shared" ref="C99:C162" ca="1" si="20">MONTH(B99)</f>
        <v>4</v>
      </c>
      <c r="D99" s="85">
        <f t="shared" ref="D99:D162" ca="1" si="21">WEEKDAY(B99,2)</f>
        <v>2</v>
      </c>
      <c r="E99" s="94">
        <v>28</v>
      </c>
      <c r="F99" s="94">
        <v>71</v>
      </c>
      <c r="G99" s="94">
        <v>69</v>
      </c>
      <c r="H99" s="94">
        <v>0</v>
      </c>
      <c r="I99" s="85">
        <f t="shared" si="13"/>
        <v>69</v>
      </c>
      <c r="J99" s="72">
        <v>3276</v>
      </c>
      <c r="K99" s="94">
        <v>0</v>
      </c>
      <c r="L99" s="94">
        <v>0</v>
      </c>
      <c r="M99" s="100">
        <f t="shared" si="14"/>
        <v>3276</v>
      </c>
      <c r="N99" s="100">
        <f t="shared" si="15"/>
        <v>47.478260869565219</v>
      </c>
      <c r="O99" s="100">
        <f t="shared" si="18"/>
        <v>117</v>
      </c>
      <c r="P99" s="100">
        <f t="shared" si="19"/>
        <v>46.140845070422529</v>
      </c>
      <c r="Q99" s="75">
        <f t="shared" si="16"/>
        <v>0.39436619718309857</v>
      </c>
      <c r="R99" s="104">
        <v>1617</v>
      </c>
      <c r="S99" s="104">
        <v>0</v>
      </c>
      <c r="T99" s="105">
        <v>3332</v>
      </c>
    </row>
    <row r="100" spans="1:20">
      <c r="A100" s="68" t="b">
        <f t="shared" si="12"/>
        <v>1</v>
      </c>
      <c r="B100" s="89">
        <f t="shared" ca="1" si="17"/>
        <v>39911</v>
      </c>
      <c r="C100" s="80">
        <f t="shared" ca="1" si="20"/>
        <v>4</v>
      </c>
      <c r="D100" s="81">
        <f t="shared" ca="1" si="21"/>
        <v>3</v>
      </c>
      <c r="E100" s="94">
        <v>35</v>
      </c>
      <c r="F100" s="94">
        <v>71</v>
      </c>
      <c r="G100" s="94">
        <v>69</v>
      </c>
      <c r="H100" s="94">
        <v>0</v>
      </c>
      <c r="I100" s="81">
        <f t="shared" si="13"/>
        <v>69</v>
      </c>
      <c r="J100" s="72">
        <v>4865</v>
      </c>
      <c r="K100" s="94">
        <v>0</v>
      </c>
      <c r="L100" s="94">
        <v>0</v>
      </c>
      <c r="M100" s="98">
        <f t="shared" si="14"/>
        <v>4865</v>
      </c>
      <c r="N100" s="98">
        <f t="shared" si="15"/>
        <v>70.507246376811594</v>
      </c>
      <c r="O100" s="98">
        <f t="shared" si="18"/>
        <v>139</v>
      </c>
      <c r="P100" s="98">
        <f t="shared" si="19"/>
        <v>68.521126760563376</v>
      </c>
      <c r="Q100" s="73">
        <f t="shared" si="16"/>
        <v>0.49295774647887325</v>
      </c>
      <c r="R100" s="104">
        <v>3290</v>
      </c>
      <c r="S100" s="104">
        <v>0</v>
      </c>
      <c r="T100" s="105">
        <v>4620</v>
      </c>
    </row>
    <row r="101" spans="1:20">
      <c r="A101" s="68" t="b">
        <f t="shared" si="12"/>
        <v>1</v>
      </c>
      <c r="B101" s="90">
        <f t="shared" ca="1" si="17"/>
        <v>39912</v>
      </c>
      <c r="C101" s="82">
        <f t="shared" ca="1" si="20"/>
        <v>4</v>
      </c>
      <c r="D101" s="83">
        <f t="shared" ca="1" si="21"/>
        <v>4</v>
      </c>
      <c r="E101" s="94">
        <v>33</v>
      </c>
      <c r="F101" s="94">
        <v>71</v>
      </c>
      <c r="G101" s="94">
        <v>34</v>
      </c>
      <c r="H101" s="94">
        <v>0</v>
      </c>
      <c r="I101" s="83">
        <f t="shared" si="13"/>
        <v>34</v>
      </c>
      <c r="J101" s="72">
        <v>6105</v>
      </c>
      <c r="K101" s="94">
        <v>0</v>
      </c>
      <c r="L101" s="94">
        <v>0</v>
      </c>
      <c r="M101" s="99">
        <f t="shared" si="14"/>
        <v>6105</v>
      </c>
      <c r="N101" s="99">
        <f t="shared" si="15"/>
        <v>179.55882352941177</v>
      </c>
      <c r="O101" s="99">
        <f t="shared" si="18"/>
        <v>185</v>
      </c>
      <c r="P101" s="99">
        <f t="shared" si="19"/>
        <v>85.985915492957744</v>
      </c>
      <c r="Q101" s="74">
        <f t="shared" si="16"/>
        <v>0.46478873239436619</v>
      </c>
      <c r="R101" s="104">
        <v>2580.6</v>
      </c>
      <c r="S101" s="104">
        <v>56.1</v>
      </c>
      <c r="T101" s="105">
        <v>3366</v>
      </c>
    </row>
    <row r="102" spans="1:20">
      <c r="A102" s="68" t="b">
        <f t="shared" si="12"/>
        <v>1</v>
      </c>
      <c r="B102" s="89">
        <f t="shared" ca="1" si="17"/>
        <v>39913</v>
      </c>
      <c r="C102" s="80">
        <f t="shared" ca="1" si="20"/>
        <v>4</v>
      </c>
      <c r="D102" s="81">
        <f t="shared" ca="1" si="21"/>
        <v>5</v>
      </c>
      <c r="E102" s="94">
        <v>59</v>
      </c>
      <c r="F102" s="94">
        <v>71</v>
      </c>
      <c r="G102" s="94">
        <v>43</v>
      </c>
      <c r="H102" s="94">
        <v>0</v>
      </c>
      <c r="I102" s="81">
        <f t="shared" si="13"/>
        <v>43</v>
      </c>
      <c r="J102" s="72">
        <v>12331</v>
      </c>
      <c r="K102" s="94">
        <v>0</v>
      </c>
      <c r="L102" s="94">
        <v>168</v>
      </c>
      <c r="M102" s="98">
        <f t="shared" si="14"/>
        <v>12499</v>
      </c>
      <c r="N102" s="98">
        <f t="shared" si="15"/>
        <v>290.67441860465118</v>
      </c>
      <c r="O102" s="98">
        <f t="shared" si="18"/>
        <v>211.84745762711864</v>
      </c>
      <c r="P102" s="98">
        <f t="shared" si="19"/>
        <v>176.04225352112675</v>
      </c>
      <c r="Q102" s="73">
        <f t="shared" si="16"/>
        <v>0.83098591549295775</v>
      </c>
      <c r="R102" s="104">
        <v>4672.8</v>
      </c>
      <c r="S102" s="104">
        <v>129.80000000000001</v>
      </c>
      <c r="T102" s="105">
        <v>7398.6</v>
      </c>
    </row>
    <row r="103" spans="1:20">
      <c r="A103" s="68" t="b">
        <f t="shared" si="12"/>
        <v>1</v>
      </c>
      <c r="B103" s="91">
        <f t="shared" ca="1" si="17"/>
        <v>39914</v>
      </c>
      <c r="C103" s="84">
        <f t="shared" ca="1" si="20"/>
        <v>4</v>
      </c>
      <c r="D103" s="85">
        <f t="shared" ca="1" si="21"/>
        <v>6</v>
      </c>
      <c r="E103" s="94">
        <v>66</v>
      </c>
      <c r="F103" s="94">
        <v>71</v>
      </c>
      <c r="G103" s="94">
        <v>41</v>
      </c>
      <c r="H103" s="94">
        <v>0</v>
      </c>
      <c r="I103" s="85">
        <f t="shared" si="13"/>
        <v>41</v>
      </c>
      <c r="J103" s="72">
        <v>15774</v>
      </c>
      <c r="K103" s="94">
        <v>0</v>
      </c>
      <c r="L103" s="94">
        <v>225</v>
      </c>
      <c r="M103" s="100">
        <f t="shared" si="14"/>
        <v>15999</v>
      </c>
      <c r="N103" s="100">
        <f t="shared" si="15"/>
        <v>390.21951219512198</v>
      </c>
      <c r="O103" s="100">
        <f t="shared" si="18"/>
        <v>242.40909090909091</v>
      </c>
      <c r="P103" s="100">
        <f t="shared" si="19"/>
        <v>225.33802816901408</v>
      </c>
      <c r="Q103" s="75">
        <f t="shared" si="16"/>
        <v>0.92957746478873238</v>
      </c>
      <c r="R103" s="104">
        <v>7696.92</v>
      </c>
      <c r="S103" s="104">
        <v>0</v>
      </c>
      <c r="T103" s="105">
        <v>7382.76</v>
      </c>
    </row>
    <row r="104" spans="1:20">
      <c r="A104" s="68" t="b">
        <f t="shared" si="12"/>
        <v>1</v>
      </c>
      <c r="B104" s="89">
        <f t="shared" ca="1" si="17"/>
        <v>39915</v>
      </c>
      <c r="C104" s="80">
        <f t="shared" ca="1" si="20"/>
        <v>4</v>
      </c>
      <c r="D104" s="81">
        <f t="shared" ca="1" si="21"/>
        <v>7</v>
      </c>
      <c r="E104" s="94">
        <v>35</v>
      </c>
      <c r="F104" s="94">
        <v>70</v>
      </c>
      <c r="G104" s="94">
        <v>46</v>
      </c>
      <c r="H104" s="94">
        <v>0</v>
      </c>
      <c r="I104" s="81">
        <f t="shared" si="13"/>
        <v>46</v>
      </c>
      <c r="J104" s="72">
        <v>6195</v>
      </c>
      <c r="K104" s="94">
        <v>0</v>
      </c>
      <c r="L104" s="94">
        <v>0</v>
      </c>
      <c r="M104" s="98">
        <f t="shared" si="14"/>
        <v>6195</v>
      </c>
      <c r="N104" s="98">
        <f t="shared" si="15"/>
        <v>134.67391304347825</v>
      </c>
      <c r="O104" s="98">
        <f t="shared" si="18"/>
        <v>177</v>
      </c>
      <c r="P104" s="98">
        <f t="shared" si="19"/>
        <v>88.5</v>
      </c>
      <c r="Q104" s="73">
        <f t="shared" si="16"/>
        <v>0.5</v>
      </c>
      <c r="R104" s="104">
        <v>1837.5</v>
      </c>
      <c r="S104" s="104">
        <v>131.25</v>
      </c>
      <c r="T104" s="105">
        <v>2843.75</v>
      </c>
    </row>
    <row r="105" spans="1:20">
      <c r="A105" s="68" t="b">
        <f t="shared" si="12"/>
        <v>1</v>
      </c>
      <c r="B105" s="90">
        <f t="shared" ca="1" si="17"/>
        <v>39916</v>
      </c>
      <c r="C105" s="82">
        <f t="shared" ca="1" si="20"/>
        <v>4</v>
      </c>
      <c r="D105" s="83">
        <f t="shared" ca="1" si="21"/>
        <v>1</v>
      </c>
      <c r="E105" s="94">
        <v>36</v>
      </c>
      <c r="F105" s="94">
        <v>70</v>
      </c>
      <c r="G105" s="94">
        <v>53</v>
      </c>
      <c r="H105" s="94">
        <v>0</v>
      </c>
      <c r="I105" s="83">
        <f t="shared" si="13"/>
        <v>53</v>
      </c>
      <c r="J105" s="72">
        <v>6336</v>
      </c>
      <c r="K105" s="94">
        <v>0</v>
      </c>
      <c r="L105" s="94">
        <v>0</v>
      </c>
      <c r="M105" s="99">
        <f t="shared" si="14"/>
        <v>6336</v>
      </c>
      <c r="N105" s="99">
        <f t="shared" si="15"/>
        <v>119.54716981132076</v>
      </c>
      <c r="O105" s="99">
        <f t="shared" si="18"/>
        <v>176</v>
      </c>
      <c r="P105" s="99">
        <f t="shared" si="19"/>
        <v>90.514285714285705</v>
      </c>
      <c r="Q105" s="74">
        <f t="shared" si="16"/>
        <v>0.51428571428571423</v>
      </c>
      <c r="R105" s="104">
        <v>2220.84</v>
      </c>
      <c r="S105" s="104">
        <v>0</v>
      </c>
      <c r="T105" s="105">
        <v>3295.44</v>
      </c>
    </row>
    <row r="106" spans="1:20">
      <c r="A106" s="68" t="b">
        <f t="shared" si="12"/>
        <v>1</v>
      </c>
      <c r="B106" s="89">
        <f t="shared" ca="1" si="17"/>
        <v>39917</v>
      </c>
      <c r="C106" s="80">
        <f t="shared" ca="1" si="20"/>
        <v>4</v>
      </c>
      <c r="D106" s="81">
        <f t="shared" ca="1" si="21"/>
        <v>2</v>
      </c>
      <c r="E106" s="94">
        <v>42</v>
      </c>
      <c r="F106" s="94">
        <v>70</v>
      </c>
      <c r="G106" s="94">
        <v>65</v>
      </c>
      <c r="H106" s="94">
        <v>0</v>
      </c>
      <c r="I106" s="81">
        <f t="shared" si="13"/>
        <v>65</v>
      </c>
      <c r="J106" s="72">
        <v>4578</v>
      </c>
      <c r="K106" s="94">
        <v>0</v>
      </c>
      <c r="L106" s="94">
        <v>176</v>
      </c>
      <c r="M106" s="98">
        <f t="shared" si="14"/>
        <v>4754</v>
      </c>
      <c r="N106" s="98">
        <f t="shared" si="15"/>
        <v>73.138461538461542</v>
      </c>
      <c r="O106" s="98">
        <f t="shared" si="18"/>
        <v>113.19047619047619</v>
      </c>
      <c r="P106" s="98">
        <f t="shared" si="19"/>
        <v>67.914285714285711</v>
      </c>
      <c r="Q106" s="73">
        <f t="shared" si="16"/>
        <v>0.6</v>
      </c>
      <c r="R106" s="104">
        <v>2191.14</v>
      </c>
      <c r="S106" s="104">
        <v>59.22</v>
      </c>
      <c r="T106" s="105">
        <v>4204.62</v>
      </c>
    </row>
    <row r="107" spans="1:20">
      <c r="A107" s="68" t="b">
        <f t="shared" si="12"/>
        <v>1</v>
      </c>
      <c r="B107" s="91">
        <f t="shared" ca="1" si="17"/>
        <v>39918</v>
      </c>
      <c r="C107" s="84">
        <f t="shared" ca="1" si="20"/>
        <v>4</v>
      </c>
      <c r="D107" s="85">
        <f t="shared" ca="1" si="21"/>
        <v>3</v>
      </c>
      <c r="E107" s="94">
        <v>26</v>
      </c>
      <c r="F107" s="94">
        <v>70</v>
      </c>
      <c r="G107" s="94">
        <v>69</v>
      </c>
      <c r="H107" s="94">
        <v>0</v>
      </c>
      <c r="I107" s="85">
        <f t="shared" si="13"/>
        <v>69</v>
      </c>
      <c r="J107" s="72">
        <v>4108</v>
      </c>
      <c r="K107" s="94">
        <v>0</v>
      </c>
      <c r="L107" s="94">
        <v>0</v>
      </c>
      <c r="M107" s="100">
        <f t="shared" si="14"/>
        <v>4108</v>
      </c>
      <c r="N107" s="100">
        <f t="shared" si="15"/>
        <v>59.536231884057969</v>
      </c>
      <c r="O107" s="100">
        <f t="shared" si="18"/>
        <v>158</v>
      </c>
      <c r="P107" s="100">
        <f t="shared" si="19"/>
        <v>58.68571428571429</v>
      </c>
      <c r="Q107" s="75">
        <f t="shared" si="16"/>
        <v>0.37142857142857144</v>
      </c>
      <c r="R107" s="104">
        <v>1485.9</v>
      </c>
      <c r="S107" s="104">
        <v>99.06</v>
      </c>
      <c r="T107" s="105">
        <v>2509.52</v>
      </c>
    </row>
    <row r="108" spans="1:20">
      <c r="A108" s="68" t="b">
        <f t="shared" si="12"/>
        <v>1</v>
      </c>
      <c r="B108" s="89">
        <f t="shared" ca="1" si="17"/>
        <v>39919</v>
      </c>
      <c r="C108" s="80">
        <f ca="1">MONTH(B108)</f>
        <v>4</v>
      </c>
      <c r="D108" s="81">
        <f ca="1">WEEKDAY(B108,2)</f>
        <v>4</v>
      </c>
      <c r="E108" s="94">
        <v>28</v>
      </c>
      <c r="F108" s="94">
        <v>71</v>
      </c>
      <c r="G108" s="94">
        <v>57</v>
      </c>
      <c r="H108" s="94">
        <v>0</v>
      </c>
      <c r="I108" s="81">
        <f t="shared" si="13"/>
        <v>57</v>
      </c>
      <c r="J108" s="72">
        <v>3304</v>
      </c>
      <c r="K108" s="94">
        <v>0</v>
      </c>
      <c r="L108" s="94">
        <v>0</v>
      </c>
      <c r="M108" s="98">
        <f t="shared" si="14"/>
        <v>3304</v>
      </c>
      <c r="N108" s="98">
        <f t="shared" si="15"/>
        <v>57.964912280701753</v>
      </c>
      <c r="O108" s="98">
        <f t="shared" si="18"/>
        <v>118</v>
      </c>
      <c r="P108" s="98">
        <f t="shared" si="19"/>
        <v>46.535211267605632</v>
      </c>
      <c r="Q108" s="73">
        <f t="shared" si="16"/>
        <v>0.39436619718309857</v>
      </c>
      <c r="R108" s="104">
        <v>1844.08</v>
      </c>
      <c r="S108" s="104">
        <v>0</v>
      </c>
      <c r="T108" s="105">
        <v>3887.52</v>
      </c>
    </row>
    <row r="109" spans="1:20">
      <c r="A109" s="68" t="b">
        <f t="shared" si="12"/>
        <v>1</v>
      </c>
      <c r="B109" s="90">
        <f t="shared" ca="1" si="17"/>
        <v>39920</v>
      </c>
      <c r="C109" s="82">
        <f t="shared" ca="1" si="20"/>
        <v>4</v>
      </c>
      <c r="D109" s="83">
        <f t="shared" ca="1" si="21"/>
        <v>5</v>
      </c>
      <c r="E109" s="94">
        <v>59</v>
      </c>
      <c r="F109" s="94">
        <v>71</v>
      </c>
      <c r="G109" s="94">
        <v>34</v>
      </c>
      <c r="H109" s="94">
        <v>0</v>
      </c>
      <c r="I109" s="83">
        <f t="shared" si="13"/>
        <v>34</v>
      </c>
      <c r="J109" s="72">
        <v>14219</v>
      </c>
      <c r="K109" s="94">
        <v>0</v>
      </c>
      <c r="L109" s="94">
        <v>0</v>
      </c>
      <c r="M109" s="99">
        <f t="shared" si="14"/>
        <v>14219</v>
      </c>
      <c r="N109" s="99">
        <f t="shared" si="15"/>
        <v>418.20588235294116</v>
      </c>
      <c r="O109" s="99">
        <f t="shared" si="18"/>
        <v>241</v>
      </c>
      <c r="P109" s="99">
        <f t="shared" si="19"/>
        <v>200.26760563380282</v>
      </c>
      <c r="Q109" s="74">
        <f t="shared" si="16"/>
        <v>0.83098591549295775</v>
      </c>
      <c r="R109" s="104">
        <v>5079.8999999999996</v>
      </c>
      <c r="S109" s="104">
        <v>0</v>
      </c>
      <c r="T109" s="105">
        <v>8177.4</v>
      </c>
    </row>
    <row r="110" spans="1:20">
      <c r="A110" s="68" t="b">
        <f t="shared" si="12"/>
        <v>1</v>
      </c>
      <c r="B110" s="89">
        <f t="shared" ca="1" si="17"/>
        <v>39921</v>
      </c>
      <c r="C110" s="80">
        <f t="shared" ca="1" si="20"/>
        <v>4</v>
      </c>
      <c r="D110" s="81">
        <f t="shared" ca="1" si="21"/>
        <v>6</v>
      </c>
      <c r="E110" s="94">
        <v>62</v>
      </c>
      <c r="F110" s="94">
        <v>71</v>
      </c>
      <c r="G110" s="94">
        <v>55</v>
      </c>
      <c r="H110" s="94">
        <v>0</v>
      </c>
      <c r="I110" s="81">
        <f t="shared" si="13"/>
        <v>55</v>
      </c>
      <c r="J110" s="72">
        <v>14260</v>
      </c>
      <c r="K110" s="94">
        <v>0</v>
      </c>
      <c r="L110" s="94">
        <v>15</v>
      </c>
      <c r="M110" s="98">
        <f t="shared" si="14"/>
        <v>14275</v>
      </c>
      <c r="N110" s="98">
        <f t="shared" si="15"/>
        <v>259.54545454545456</v>
      </c>
      <c r="O110" s="98">
        <f t="shared" si="18"/>
        <v>230.24193548387098</v>
      </c>
      <c r="P110" s="98">
        <f t="shared" si="19"/>
        <v>201.05633802816899</v>
      </c>
      <c r="Q110" s="73">
        <f t="shared" si="16"/>
        <v>0.87323943661971826</v>
      </c>
      <c r="R110" s="104">
        <v>6361.2</v>
      </c>
      <c r="S110" s="104">
        <v>282.72000000000003</v>
      </c>
      <c r="T110" s="105">
        <v>10177.92</v>
      </c>
    </row>
    <row r="111" spans="1:20">
      <c r="A111" s="68" t="b">
        <f t="shared" si="12"/>
        <v>1</v>
      </c>
      <c r="B111" s="91">
        <f t="shared" ca="1" si="17"/>
        <v>39922</v>
      </c>
      <c r="C111" s="84">
        <f t="shared" ca="1" si="20"/>
        <v>4</v>
      </c>
      <c r="D111" s="85">
        <f t="shared" ca="1" si="21"/>
        <v>7</v>
      </c>
      <c r="E111" s="94">
        <v>19</v>
      </c>
      <c r="F111" s="94">
        <v>71</v>
      </c>
      <c r="G111" s="94">
        <v>52</v>
      </c>
      <c r="H111" s="94">
        <v>0</v>
      </c>
      <c r="I111" s="85">
        <f t="shared" si="13"/>
        <v>52</v>
      </c>
      <c r="J111" s="72">
        <v>3800</v>
      </c>
      <c r="K111" s="94">
        <v>0</v>
      </c>
      <c r="L111" s="94">
        <v>5</v>
      </c>
      <c r="M111" s="100">
        <f t="shared" si="14"/>
        <v>3805</v>
      </c>
      <c r="N111" s="100">
        <f t="shared" si="15"/>
        <v>73.17307692307692</v>
      </c>
      <c r="O111" s="100">
        <f t="shared" si="18"/>
        <v>200.26315789473685</v>
      </c>
      <c r="P111" s="100">
        <f t="shared" si="19"/>
        <v>53.591549295774648</v>
      </c>
      <c r="Q111" s="75">
        <f t="shared" si="16"/>
        <v>0.26760563380281688</v>
      </c>
      <c r="R111" s="104">
        <v>937.08</v>
      </c>
      <c r="S111" s="104">
        <v>26.03</v>
      </c>
      <c r="T111" s="105">
        <v>1353.56</v>
      </c>
    </row>
    <row r="112" spans="1:20">
      <c r="A112" s="68" t="b">
        <f t="shared" si="12"/>
        <v>1</v>
      </c>
      <c r="B112" s="89">
        <f t="shared" ca="1" si="17"/>
        <v>39923</v>
      </c>
      <c r="C112" s="80">
        <f t="shared" ca="1" si="20"/>
        <v>4</v>
      </c>
      <c r="D112" s="81">
        <f t="shared" ca="1" si="21"/>
        <v>1</v>
      </c>
      <c r="E112" s="94">
        <v>35</v>
      </c>
      <c r="F112" s="94">
        <v>71</v>
      </c>
      <c r="G112" s="94">
        <v>58</v>
      </c>
      <c r="H112" s="94">
        <v>0</v>
      </c>
      <c r="I112" s="81">
        <f t="shared" si="13"/>
        <v>58</v>
      </c>
      <c r="J112" s="72">
        <v>6440</v>
      </c>
      <c r="K112" s="94">
        <v>0</v>
      </c>
      <c r="L112" s="94">
        <v>0</v>
      </c>
      <c r="M112" s="98">
        <f t="shared" si="14"/>
        <v>6440</v>
      </c>
      <c r="N112" s="98">
        <f t="shared" si="15"/>
        <v>111.03448275862068</v>
      </c>
      <c r="O112" s="98">
        <f t="shared" si="18"/>
        <v>184</v>
      </c>
      <c r="P112" s="98">
        <f t="shared" si="19"/>
        <v>90.704225352112672</v>
      </c>
      <c r="Q112" s="73">
        <f t="shared" si="16"/>
        <v>0.49295774647887325</v>
      </c>
      <c r="R112" s="104">
        <v>3172.75</v>
      </c>
      <c r="S112" s="104">
        <v>0</v>
      </c>
      <c r="T112" s="105">
        <v>3302.25</v>
      </c>
    </row>
    <row r="113" spans="1:20">
      <c r="A113" s="68" t="b">
        <f t="shared" si="12"/>
        <v>1</v>
      </c>
      <c r="B113" s="90">
        <f t="shared" ca="1" si="17"/>
        <v>39924</v>
      </c>
      <c r="C113" s="82">
        <f t="shared" ca="1" si="20"/>
        <v>4</v>
      </c>
      <c r="D113" s="83">
        <f t="shared" ca="1" si="21"/>
        <v>2</v>
      </c>
      <c r="E113" s="94">
        <v>32</v>
      </c>
      <c r="F113" s="94">
        <v>69</v>
      </c>
      <c r="G113" s="94">
        <v>57</v>
      </c>
      <c r="H113" s="94">
        <v>0</v>
      </c>
      <c r="I113" s="83">
        <f t="shared" si="13"/>
        <v>57</v>
      </c>
      <c r="J113" s="72">
        <v>5824</v>
      </c>
      <c r="K113" s="94">
        <v>0</v>
      </c>
      <c r="L113" s="94">
        <v>0</v>
      </c>
      <c r="M113" s="99">
        <f t="shared" si="14"/>
        <v>5824</v>
      </c>
      <c r="N113" s="99">
        <f t="shared" si="15"/>
        <v>102.17543859649123</v>
      </c>
      <c r="O113" s="99">
        <f t="shared" si="18"/>
        <v>182</v>
      </c>
      <c r="P113" s="99">
        <f t="shared" si="19"/>
        <v>84.405797101449281</v>
      </c>
      <c r="Q113" s="74">
        <f t="shared" si="16"/>
        <v>0.46376811594202899</v>
      </c>
      <c r="R113" s="104">
        <v>2083.1999999999998</v>
      </c>
      <c r="S113" s="104">
        <v>99.2</v>
      </c>
      <c r="T113" s="105">
        <v>3868.8</v>
      </c>
    </row>
    <row r="114" spans="1:20">
      <c r="A114" s="68" t="b">
        <f t="shared" si="12"/>
        <v>1</v>
      </c>
      <c r="B114" s="89">
        <f t="shared" ca="1" si="17"/>
        <v>39925</v>
      </c>
      <c r="C114" s="80">
        <f t="shared" ca="1" si="20"/>
        <v>4</v>
      </c>
      <c r="D114" s="81">
        <f t="shared" ca="1" si="21"/>
        <v>3</v>
      </c>
      <c r="E114" s="94">
        <v>39</v>
      </c>
      <c r="F114" s="94">
        <v>71</v>
      </c>
      <c r="G114" s="94">
        <v>69</v>
      </c>
      <c r="H114" s="94">
        <v>0</v>
      </c>
      <c r="I114" s="81">
        <f t="shared" si="13"/>
        <v>69</v>
      </c>
      <c r="J114" s="72">
        <v>7059</v>
      </c>
      <c r="K114" s="94">
        <v>0</v>
      </c>
      <c r="L114" s="94">
        <v>0</v>
      </c>
      <c r="M114" s="98">
        <f t="shared" si="14"/>
        <v>7059</v>
      </c>
      <c r="N114" s="98">
        <f t="shared" si="15"/>
        <v>102.30434782608695</v>
      </c>
      <c r="O114" s="98">
        <f t="shared" si="18"/>
        <v>181</v>
      </c>
      <c r="P114" s="98">
        <f t="shared" si="19"/>
        <v>99.422535211267615</v>
      </c>
      <c r="Q114" s="73">
        <f t="shared" si="16"/>
        <v>0.54929577464788737</v>
      </c>
      <c r="R114" s="104">
        <v>1837.68</v>
      </c>
      <c r="S114" s="104">
        <v>96.72</v>
      </c>
      <c r="T114" s="105">
        <v>3481.92</v>
      </c>
    </row>
    <row r="115" spans="1:20">
      <c r="A115" s="68" t="b">
        <f t="shared" si="12"/>
        <v>1</v>
      </c>
      <c r="B115" s="91">
        <f t="shared" ca="1" si="17"/>
        <v>39926</v>
      </c>
      <c r="C115" s="84">
        <f t="shared" ca="1" si="20"/>
        <v>4</v>
      </c>
      <c r="D115" s="85">
        <f t="shared" ca="1" si="21"/>
        <v>4</v>
      </c>
      <c r="E115" s="94">
        <v>45</v>
      </c>
      <c r="F115" s="94">
        <v>71</v>
      </c>
      <c r="G115" s="94">
        <v>49</v>
      </c>
      <c r="H115" s="94">
        <v>0</v>
      </c>
      <c r="I115" s="85">
        <f t="shared" si="13"/>
        <v>49</v>
      </c>
      <c r="J115" s="72">
        <v>8325</v>
      </c>
      <c r="K115" s="94">
        <v>0</v>
      </c>
      <c r="L115" s="94">
        <v>0</v>
      </c>
      <c r="M115" s="100">
        <f t="shared" si="14"/>
        <v>8325</v>
      </c>
      <c r="N115" s="100">
        <f t="shared" si="15"/>
        <v>169.89795918367346</v>
      </c>
      <c r="O115" s="100">
        <f t="shared" si="18"/>
        <v>185</v>
      </c>
      <c r="P115" s="100">
        <f t="shared" si="19"/>
        <v>117.25352112676057</v>
      </c>
      <c r="Q115" s="75">
        <f t="shared" si="16"/>
        <v>0.63380281690140849</v>
      </c>
      <c r="R115" s="104">
        <v>2111.4</v>
      </c>
      <c r="S115" s="104">
        <v>45.9</v>
      </c>
      <c r="T115" s="105">
        <v>2340.9</v>
      </c>
    </row>
    <row r="116" spans="1:20">
      <c r="A116" s="68" t="b">
        <f t="shared" si="12"/>
        <v>1</v>
      </c>
      <c r="B116" s="89">
        <f t="shared" ca="1" si="17"/>
        <v>39927</v>
      </c>
      <c r="C116" s="80">
        <f t="shared" ca="1" si="20"/>
        <v>4</v>
      </c>
      <c r="D116" s="81">
        <f t="shared" ca="1" si="21"/>
        <v>5</v>
      </c>
      <c r="E116" s="94">
        <v>62</v>
      </c>
      <c r="F116" s="94">
        <v>71</v>
      </c>
      <c r="G116" s="94">
        <v>34</v>
      </c>
      <c r="H116" s="94">
        <v>0</v>
      </c>
      <c r="I116" s="81">
        <f t="shared" si="13"/>
        <v>34</v>
      </c>
      <c r="J116" s="72">
        <v>15314</v>
      </c>
      <c r="K116" s="94">
        <v>0</v>
      </c>
      <c r="L116" s="94">
        <v>0</v>
      </c>
      <c r="M116" s="98">
        <f t="shared" si="14"/>
        <v>15314</v>
      </c>
      <c r="N116" s="98">
        <f t="shared" si="15"/>
        <v>450.41176470588238</v>
      </c>
      <c r="O116" s="98">
        <f t="shared" si="18"/>
        <v>247</v>
      </c>
      <c r="P116" s="98">
        <f t="shared" si="19"/>
        <v>215.6901408450704</v>
      </c>
      <c r="Q116" s="73">
        <f t="shared" si="16"/>
        <v>0.87323943661971826</v>
      </c>
      <c r="R116" s="104">
        <v>4600.3999999999996</v>
      </c>
      <c r="S116" s="104">
        <v>262.88</v>
      </c>
      <c r="T116" s="105">
        <v>9989.44</v>
      </c>
    </row>
    <row r="117" spans="1:20">
      <c r="A117" s="68" t="b">
        <f t="shared" si="12"/>
        <v>1</v>
      </c>
      <c r="B117" s="90">
        <f t="shared" ca="1" si="17"/>
        <v>39928</v>
      </c>
      <c r="C117" s="82">
        <f t="shared" ca="1" si="20"/>
        <v>4</v>
      </c>
      <c r="D117" s="83">
        <f t="shared" ca="1" si="21"/>
        <v>6</v>
      </c>
      <c r="E117" s="94">
        <v>66</v>
      </c>
      <c r="F117" s="94">
        <v>71</v>
      </c>
      <c r="G117" s="94">
        <v>22</v>
      </c>
      <c r="H117" s="94">
        <v>0</v>
      </c>
      <c r="I117" s="83">
        <f t="shared" si="13"/>
        <v>22</v>
      </c>
      <c r="J117" s="72">
        <v>14718</v>
      </c>
      <c r="K117" s="94">
        <v>0</v>
      </c>
      <c r="L117" s="94">
        <v>0</v>
      </c>
      <c r="M117" s="99">
        <f t="shared" si="14"/>
        <v>14718</v>
      </c>
      <c r="N117" s="99">
        <f t="shared" si="15"/>
        <v>669</v>
      </c>
      <c r="O117" s="99">
        <f t="shared" si="18"/>
        <v>223</v>
      </c>
      <c r="P117" s="99">
        <f t="shared" si="19"/>
        <v>207.29577464788733</v>
      </c>
      <c r="Q117" s="74">
        <f t="shared" si="16"/>
        <v>0.92957746478873238</v>
      </c>
      <c r="R117" s="104">
        <v>5773.68</v>
      </c>
      <c r="S117" s="104">
        <v>0</v>
      </c>
      <c r="T117" s="105">
        <v>7377.48</v>
      </c>
    </row>
    <row r="118" spans="1:20">
      <c r="A118" s="68" t="b">
        <f t="shared" si="12"/>
        <v>1</v>
      </c>
      <c r="B118" s="89">
        <f t="shared" ca="1" si="17"/>
        <v>39929</v>
      </c>
      <c r="C118" s="80">
        <f t="shared" ca="1" si="20"/>
        <v>4</v>
      </c>
      <c r="D118" s="81">
        <f t="shared" ca="1" si="21"/>
        <v>7</v>
      </c>
      <c r="E118" s="94">
        <v>49</v>
      </c>
      <c r="F118" s="94">
        <v>71</v>
      </c>
      <c r="G118" s="94">
        <v>34</v>
      </c>
      <c r="H118" s="94">
        <v>0</v>
      </c>
      <c r="I118" s="81">
        <f t="shared" si="13"/>
        <v>34</v>
      </c>
      <c r="J118" s="72">
        <v>5145</v>
      </c>
      <c r="K118" s="94">
        <v>0</v>
      </c>
      <c r="L118" s="94">
        <v>128</v>
      </c>
      <c r="M118" s="98">
        <f t="shared" si="14"/>
        <v>5273</v>
      </c>
      <c r="N118" s="98">
        <f t="shared" si="15"/>
        <v>155.08823529411765</v>
      </c>
      <c r="O118" s="98">
        <f t="shared" si="18"/>
        <v>107.61224489795919</v>
      </c>
      <c r="P118" s="98">
        <f t="shared" si="19"/>
        <v>74.267605633802816</v>
      </c>
      <c r="Q118" s="73">
        <f t="shared" si="16"/>
        <v>0.6901408450704225</v>
      </c>
      <c r="R118" s="104">
        <v>2953.72</v>
      </c>
      <c r="S118" s="104">
        <v>0</v>
      </c>
      <c r="T118" s="105">
        <v>5101.88</v>
      </c>
    </row>
    <row r="119" spans="1:20">
      <c r="A119" s="68" t="b">
        <f t="shared" si="12"/>
        <v>1</v>
      </c>
      <c r="B119" s="91">
        <f t="shared" ca="1" si="17"/>
        <v>39930</v>
      </c>
      <c r="C119" s="84">
        <f t="shared" ca="1" si="20"/>
        <v>4</v>
      </c>
      <c r="D119" s="85">
        <f t="shared" ca="1" si="21"/>
        <v>1</v>
      </c>
      <c r="E119" s="94">
        <v>35</v>
      </c>
      <c r="F119" s="94">
        <v>70</v>
      </c>
      <c r="G119" s="94">
        <v>46</v>
      </c>
      <c r="H119" s="94">
        <v>0</v>
      </c>
      <c r="I119" s="85">
        <f t="shared" si="13"/>
        <v>46</v>
      </c>
      <c r="J119" s="72">
        <v>4165</v>
      </c>
      <c r="K119" s="94">
        <v>0</v>
      </c>
      <c r="L119" s="94">
        <v>0</v>
      </c>
      <c r="M119" s="100">
        <f t="shared" si="14"/>
        <v>4165</v>
      </c>
      <c r="N119" s="100">
        <f t="shared" si="15"/>
        <v>90.543478260869563</v>
      </c>
      <c r="O119" s="100">
        <f t="shared" si="18"/>
        <v>119</v>
      </c>
      <c r="P119" s="100">
        <f t="shared" si="19"/>
        <v>59.5</v>
      </c>
      <c r="Q119" s="75">
        <f t="shared" si="16"/>
        <v>0.5</v>
      </c>
      <c r="R119" s="104">
        <v>1512</v>
      </c>
      <c r="S119" s="104">
        <v>113.4</v>
      </c>
      <c r="T119" s="105">
        <v>1738.8</v>
      </c>
    </row>
    <row r="120" spans="1:20">
      <c r="A120" s="68" t="b">
        <f t="shared" si="12"/>
        <v>1</v>
      </c>
      <c r="B120" s="89">
        <f t="shared" ca="1" si="17"/>
        <v>39931</v>
      </c>
      <c r="C120" s="80">
        <f t="shared" ca="1" si="20"/>
        <v>4</v>
      </c>
      <c r="D120" s="81">
        <f t="shared" ca="1" si="21"/>
        <v>2</v>
      </c>
      <c r="E120" s="94">
        <v>36</v>
      </c>
      <c r="F120" s="94">
        <v>70</v>
      </c>
      <c r="G120" s="94">
        <v>65</v>
      </c>
      <c r="H120" s="94">
        <v>0</v>
      </c>
      <c r="I120" s="81">
        <f t="shared" si="13"/>
        <v>65</v>
      </c>
      <c r="J120" s="72">
        <v>5688</v>
      </c>
      <c r="K120" s="94">
        <v>0</v>
      </c>
      <c r="L120" s="94">
        <v>0</v>
      </c>
      <c r="M120" s="98">
        <f t="shared" si="14"/>
        <v>5688</v>
      </c>
      <c r="N120" s="98">
        <f t="shared" si="15"/>
        <v>87.507692307692309</v>
      </c>
      <c r="O120" s="98">
        <f t="shared" si="18"/>
        <v>158</v>
      </c>
      <c r="P120" s="98">
        <f t="shared" si="19"/>
        <v>81.257142857142853</v>
      </c>
      <c r="Q120" s="73">
        <f t="shared" si="16"/>
        <v>0.51428571428571423</v>
      </c>
      <c r="R120" s="104">
        <v>2284.56</v>
      </c>
      <c r="S120" s="104">
        <v>120.24</v>
      </c>
      <c r="T120" s="105">
        <v>3426.84</v>
      </c>
    </row>
    <row r="121" spans="1:20">
      <c r="A121" s="68" t="b">
        <f t="shared" si="12"/>
        <v>1</v>
      </c>
      <c r="B121" s="90">
        <f t="shared" ca="1" si="17"/>
        <v>39932</v>
      </c>
      <c r="C121" s="82">
        <f t="shared" ca="1" si="20"/>
        <v>4</v>
      </c>
      <c r="D121" s="83">
        <f t="shared" ca="1" si="21"/>
        <v>3</v>
      </c>
      <c r="E121" s="94">
        <v>37</v>
      </c>
      <c r="F121" s="94">
        <v>71</v>
      </c>
      <c r="G121" s="94">
        <v>34</v>
      </c>
      <c r="H121" s="94">
        <v>0</v>
      </c>
      <c r="I121" s="83">
        <f t="shared" si="13"/>
        <v>34</v>
      </c>
      <c r="J121" s="72">
        <v>4107</v>
      </c>
      <c r="K121" s="94">
        <v>0</v>
      </c>
      <c r="L121" s="94">
        <v>128</v>
      </c>
      <c r="M121" s="99">
        <f t="shared" si="14"/>
        <v>4235</v>
      </c>
      <c r="N121" s="99">
        <f t="shared" si="15"/>
        <v>124.55882352941177</v>
      </c>
      <c r="O121" s="99">
        <f t="shared" si="18"/>
        <v>114.45945945945945</v>
      </c>
      <c r="P121" s="99">
        <f t="shared" si="19"/>
        <v>59.647887323943657</v>
      </c>
      <c r="Q121" s="74">
        <f t="shared" si="16"/>
        <v>0.52112676056338025</v>
      </c>
      <c r="R121" s="104">
        <v>1657.6</v>
      </c>
      <c r="S121" s="104">
        <v>155.4</v>
      </c>
      <c r="T121" s="105">
        <v>2745.4</v>
      </c>
    </row>
    <row r="122" spans="1:20">
      <c r="A122" s="68" t="b">
        <f t="shared" si="12"/>
        <v>1</v>
      </c>
      <c r="B122" s="89">
        <f t="shared" ca="1" si="17"/>
        <v>39933</v>
      </c>
      <c r="C122" s="80">
        <f t="shared" ca="1" si="20"/>
        <v>4</v>
      </c>
      <c r="D122" s="81">
        <f t="shared" ca="1" si="21"/>
        <v>4</v>
      </c>
      <c r="E122" s="94">
        <v>46</v>
      </c>
      <c r="F122" s="94">
        <v>70</v>
      </c>
      <c r="G122" s="94">
        <v>46</v>
      </c>
      <c r="H122" s="94">
        <v>0</v>
      </c>
      <c r="I122" s="81">
        <f t="shared" si="13"/>
        <v>46</v>
      </c>
      <c r="J122" s="72">
        <v>6854</v>
      </c>
      <c r="K122" s="94">
        <v>0</v>
      </c>
      <c r="L122" s="94">
        <v>0</v>
      </c>
      <c r="M122" s="98">
        <f t="shared" si="14"/>
        <v>6854</v>
      </c>
      <c r="N122" s="98">
        <f t="shared" si="15"/>
        <v>149</v>
      </c>
      <c r="O122" s="98">
        <f t="shared" si="18"/>
        <v>149</v>
      </c>
      <c r="P122" s="98">
        <f t="shared" si="19"/>
        <v>97.914285714285711</v>
      </c>
      <c r="Q122" s="73">
        <f t="shared" si="16"/>
        <v>0.65714285714285714</v>
      </c>
      <c r="R122" s="104">
        <v>3532.8</v>
      </c>
      <c r="S122" s="104">
        <v>0</v>
      </c>
      <c r="T122" s="105">
        <v>6359.04</v>
      </c>
    </row>
    <row r="123" spans="1:20">
      <c r="A123" s="68" t="b">
        <f t="shared" si="12"/>
        <v>1</v>
      </c>
      <c r="B123" s="91">
        <f t="shared" ca="1" si="17"/>
        <v>39934</v>
      </c>
      <c r="C123" s="84">
        <f t="shared" ca="1" si="20"/>
        <v>5</v>
      </c>
      <c r="D123" s="85">
        <f t="shared" ca="1" si="21"/>
        <v>5</v>
      </c>
      <c r="E123" s="94">
        <v>53</v>
      </c>
      <c r="F123" s="94">
        <v>70</v>
      </c>
      <c r="G123" s="94">
        <v>46</v>
      </c>
      <c r="H123" s="94">
        <v>0</v>
      </c>
      <c r="I123" s="85">
        <f t="shared" si="13"/>
        <v>46</v>
      </c>
      <c r="J123" s="72">
        <v>13197</v>
      </c>
      <c r="K123" s="94">
        <v>0</v>
      </c>
      <c r="L123" s="94">
        <v>0</v>
      </c>
      <c r="M123" s="100">
        <f t="shared" si="14"/>
        <v>13197</v>
      </c>
      <c r="N123" s="100">
        <f t="shared" si="15"/>
        <v>286.89130434782606</v>
      </c>
      <c r="O123" s="100">
        <f t="shared" si="18"/>
        <v>249</v>
      </c>
      <c r="P123" s="100">
        <f t="shared" si="19"/>
        <v>188.52857142857141</v>
      </c>
      <c r="Q123" s="75">
        <f t="shared" si="16"/>
        <v>0.75714285714285712</v>
      </c>
      <c r="R123" s="104">
        <v>5978.4</v>
      </c>
      <c r="S123" s="104">
        <v>127.2</v>
      </c>
      <c r="T123" s="105">
        <v>6868.8</v>
      </c>
    </row>
    <row r="124" spans="1:20">
      <c r="A124" s="68" t="b">
        <f t="shared" si="12"/>
        <v>1</v>
      </c>
      <c r="B124" s="89">
        <f t="shared" ca="1" si="17"/>
        <v>39935</v>
      </c>
      <c r="C124" s="80">
        <f t="shared" ca="1" si="20"/>
        <v>5</v>
      </c>
      <c r="D124" s="81">
        <f t="shared" ca="1" si="21"/>
        <v>6</v>
      </c>
      <c r="E124" s="94">
        <v>66</v>
      </c>
      <c r="F124" s="94">
        <v>70</v>
      </c>
      <c r="G124" s="94">
        <v>65</v>
      </c>
      <c r="H124" s="94">
        <v>0</v>
      </c>
      <c r="I124" s="81">
        <f t="shared" si="13"/>
        <v>65</v>
      </c>
      <c r="J124" s="72">
        <v>14058</v>
      </c>
      <c r="K124" s="94">
        <v>0</v>
      </c>
      <c r="L124" s="94">
        <v>0</v>
      </c>
      <c r="M124" s="98">
        <f t="shared" si="14"/>
        <v>14058</v>
      </c>
      <c r="N124" s="98">
        <f t="shared" si="15"/>
        <v>216.27692307692308</v>
      </c>
      <c r="O124" s="98">
        <f t="shared" si="18"/>
        <v>213</v>
      </c>
      <c r="P124" s="98">
        <f t="shared" si="19"/>
        <v>200.82857142857142</v>
      </c>
      <c r="Q124" s="73">
        <f t="shared" si="16"/>
        <v>0.94285714285714284</v>
      </c>
      <c r="R124" s="104">
        <v>5749.92</v>
      </c>
      <c r="S124" s="104">
        <v>159.72</v>
      </c>
      <c r="T124" s="105">
        <v>11819.28</v>
      </c>
    </row>
    <row r="125" spans="1:20">
      <c r="A125" s="68" t="b">
        <f t="shared" si="12"/>
        <v>1</v>
      </c>
      <c r="B125" s="90">
        <f t="shared" ca="1" si="17"/>
        <v>39936</v>
      </c>
      <c r="C125" s="82">
        <f t="shared" ca="1" si="20"/>
        <v>5</v>
      </c>
      <c r="D125" s="83">
        <f t="shared" ca="1" si="21"/>
        <v>7</v>
      </c>
      <c r="E125" s="94">
        <v>34</v>
      </c>
      <c r="F125" s="94">
        <v>71</v>
      </c>
      <c r="G125" s="94">
        <v>34</v>
      </c>
      <c r="H125" s="94">
        <v>0</v>
      </c>
      <c r="I125" s="83">
        <f t="shared" si="13"/>
        <v>34</v>
      </c>
      <c r="J125" s="72">
        <v>6562</v>
      </c>
      <c r="K125" s="94">
        <v>0</v>
      </c>
      <c r="L125" s="94">
        <v>128</v>
      </c>
      <c r="M125" s="99">
        <f t="shared" si="14"/>
        <v>6690</v>
      </c>
      <c r="N125" s="99">
        <f t="shared" si="15"/>
        <v>196.76470588235293</v>
      </c>
      <c r="O125" s="99">
        <f t="shared" si="18"/>
        <v>196.76470588235293</v>
      </c>
      <c r="P125" s="99">
        <f t="shared" si="19"/>
        <v>94.225352112676049</v>
      </c>
      <c r="Q125" s="74">
        <f t="shared" si="16"/>
        <v>0.47887323943661969</v>
      </c>
      <c r="R125" s="104">
        <v>2427.6</v>
      </c>
      <c r="S125" s="104">
        <v>173.4</v>
      </c>
      <c r="T125" s="105">
        <v>3641.4</v>
      </c>
    </row>
    <row r="126" spans="1:20">
      <c r="A126" s="68" t="b">
        <f t="shared" si="12"/>
        <v>1</v>
      </c>
      <c r="B126" s="89">
        <f t="shared" ca="1" si="17"/>
        <v>39937</v>
      </c>
      <c r="C126" s="80">
        <f t="shared" ca="1" si="20"/>
        <v>5</v>
      </c>
      <c r="D126" s="81">
        <f t="shared" ca="1" si="21"/>
        <v>1</v>
      </c>
      <c r="E126" s="94">
        <v>28</v>
      </c>
      <c r="F126" s="94">
        <v>70</v>
      </c>
      <c r="G126" s="94">
        <v>46</v>
      </c>
      <c r="H126" s="94">
        <v>0</v>
      </c>
      <c r="I126" s="81">
        <f t="shared" si="13"/>
        <v>46</v>
      </c>
      <c r="J126" s="72">
        <v>4452</v>
      </c>
      <c r="K126" s="94">
        <v>0</v>
      </c>
      <c r="L126" s="94">
        <v>0</v>
      </c>
      <c r="M126" s="98">
        <f t="shared" si="14"/>
        <v>4452</v>
      </c>
      <c r="N126" s="98">
        <f t="shared" si="15"/>
        <v>96.782608695652172</v>
      </c>
      <c r="O126" s="98">
        <f t="shared" si="18"/>
        <v>159</v>
      </c>
      <c r="P126" s="98">
        <f t="shared" si="19"/>
        <v>63.6</v>
      </c>
      <c r="Q126" s="73">
        <f t="shared" si="16"/>
        <v>0.4</v>
      </c>
      <c r="R126" s="104">
        <v>1429.68</v>
      </c>
      <c r="S126" s="104">
        <v>0</v>
      </c>
      <c r="T126" s="105">
        <v>1243.2</v>
      </c>
    </row>
    <row r="127" spans="1:20">
      <c r="A127" s="68" t="b">
        <f t="shared" si="12"/>
        <v>1</v>
      </c>
      <c r="B127" s="91">
        <f t="shared" ca="1" si="17"/>
        <v>39938</v>
      </c>
      <c r="C127" s="84">
        <f t="shared" ca="1" si="20"/>
        <v>5</v>
      </c>
      <c r="D127" s="85">
        <f t="shared" ca="1" si="21"/>
        <v>2</v>
      </c>
      <c r="E127" s="94">
        <v>41</v>
      </c>
      <c r="F127" s="94">
        <v>70</v>
      </c>
      <c r="G127" s="94">
        <v>65</v>
      </c>
      <c r="H127" s="94">
        <v>0</v>
      </c>
      <c r="I127" s="85">
        <f t="shared" si="13"/>
        <v>65</v>
      </c>
      <c r="J127" s="72">
        <v>7339</v>
      </c>
      <c r="K127" s="94">
        <v>0</v>
      </c>
      <c r="L127" s="94">
        <v>0</v>
      </c>
      <c r="M127" s="100">
        <f t="shared" si="14"/>
        <v>7339</v>
      </c>
      <c r="N127" s="100">
        <f t="shared" si="15"/>
        <v>112.9076923076923</v>
      </c>
      <c r="O127" s="100">
        <f t="shared" si="18"/>
        <v>179</v>
      </c>
      <c r="P127" s="100">
        <f t="shared" si="19"/>
        <v>104.84285714285714</v>
      </c>
      <c r="Q127" s="75">
        <f t="shared" si="16"/>
        <v>0.58571428571428574</v>
      </c>
      <c r="R127" s="104">
        <v>3198.82</v>
      </c>
      <c r="S127" s="104">
        <v>0</v>
      </c>
      <c r="T127" s="105">
        <v>3879.42</v>
      </c>
    </row>
    <row r="128" spans="1:20">
      <c r="A128" s="68" t="b">
        <f t="shared" si="12"/>
        <v>1</v>
      </c>
      <c r="B128" s="89">
        <f t="shared" ca="1" si="17"/>
        <v>39939</v>
      </c>
      <c r="C128" s="80">
        <f t="shared" ca="1" si="20"/>
        <v>5</v>
      </c>
      <c r="D128" s="81">
        <f t="shared" ca="1" si="21"/>
        <v>3</v>
      </c>
      <c r="E128" s="94">
        <v>26</v>
      </c>
      <c r="F128" s="94">
        <v>71</v>
      </c>
      <c r="G128" s="94">
        <v>57</v>
      </c>
      <c r="H128" s="94">
        <v>0</v>
      </c>
      <c r="I128" s="81">
        <f t="shared" si="13"/>
        <v>57</v>
      </c>
      <c r="J128" s="72">
        <v>3848</v>
      </c>
      <c r="K128" s="94">
        <v>0</v>
      </c>
      <c r="L128" s="94">
        <v>0</v>
      </c>
      <c r="M128" s="98">
        <f t="shared" si="14"/>
        <v>3848</v>
      </c>
      <c r="N128" s="98">
        <f t="shared" si="15"/>
        <v>67.508771929824562</v>
      </c>
      <c r="O128" s="98">
        <f t="shared" si="18"/>
        <v>148</v>
      </c>
      <c r="P128" s="98">
        <f t="shared" si="19"/>
        <v>54.197183098591552</v>
      </c>
      <c r="Q128" s="73">
        <f t="shared" si="16"/>
        <v>0.36619718309859156</v>
      </c>
      <c r="R128" s="104">
        <v>2041</v>
      </c>
      <c r="S128" s="104">
        <v>81.64</v>
      </c>
      <c r="T128" s="105">
        <v>1673.62</v>
      </c>
    </row>
    <row r="129" spans="1:20">
      <c r="A129" s="68" t="b">
        <f t="shared" si="12"/>
        <v>1</v>
      </c>
      <c r="B129" s="90">
        <f t="shared" ca="1" si="17"/>
        <v>39940</v>
      </c>
      <c r="C129" s="82">
        <f t="shared" ca="1" si="20"/>
        <v>5</v>
      </c>
      <c r="D129" s="83">
        <f t="shared" ca="1" si="21"/>
        <v>4</v>
      </c>
      <c r="E129" s="94">
        <v>34</v>
      </c>
      <c r="F129" s="94">
        <v>71</v>
      </c>
      <c r="G129" s="94">
        <v>34</v>
      </c>
      <c r="H129" s="94">
        <v>0</v>
      </c>
      <c r="I129" s="83">
        <f t="shared" si="13"/>
        <v>34</v>
      </c>
      <c r="J129" s="72">
        <v>4182</v>
      </c>
      <c r="K129" s="94">
        <v>0</v>
      </c>
      <c r="L129" s="94">
        <v>0</v>
      </c>
      <c r="M129" s="99">
        <f t="shared" si="14"/>
        <v>4182</v>
      </c>
      <c r="N129" s="99">
        <f t="shared" si="15"/>
        <v>123</v>
      </c>
      <c r="O129" s="99">
        <f t="shared" si="18"/>
        <v>123</v>
      </c>
      <c r="P129" s="99">
        <f t="shared" si="19"/>
        <v>58.901408450704224</v>
      </c>
      <c r="Q129" s="74">
        <f t="shared" si="16"/>
        <v>0.47887323943661969</v>
      </c>
      <c r="R129" s="104">
        <v>2618</v>
      </c>
      <c r="S129" s="104">
        <v>178.5</v>
      </c>
      <c r="T129" s="105">
        <v>4462.5</v>
      </c>
    </row>
    <row r="130" spans="1:20">
      <c r="A130" s="68" t="b">
        <f t="shared" si="12"/>
        <v>1</v>
      </c>
      <c r="B130" s="89">
        <f t="shared" ca="1" si="17"/>
        <v>39941</v>
      </c>
      <c r="C130" s="80">
        <f t="shared" ca="1" si="20"/>
        <v>5</v>
      </c>
      <c r="D130" s="81">
        <f t="shared" ca="1" si="21"/>
        <v>5</v>
      </c>
      <c r="E130" s="94">
        <v>62</v>
      </c>
      <c r="F130" s="94">
        <v>71</v>
      </c>
      <c r="G130" s="94">
        <v>66</v>
      </c>
      <c r="H130" s="94">
        <v>0</v>
      </c>
      <c r="I130" s="81">
        <f t="shared" si="13"/>
        <v>66</v>
      </c>
      <c r="J130" s="72">
        <v>13702</v>
      </c>
      <c r="K130" s="94">
        <v>0</v>
      </c>
      <c r="L130" s="94">
        <v>15</v>
      </c>
      <c r="M130" s="98">
        <f t="shared" si="14"/>
        <v>13717</v>
      </c>
      <c r="N130" s="98">
        <f t="shared" si="15"/>
        <v>207.83333333333334</v>
      </c>
      <c r="O130" s="98">
        <f t="shared" si="18"/>
        <v>221.24193548387098</v>
      </c>
      <c r="P130" s="98">
        <f t="shared" si="19"/>
        <v>193.19718309859155</v>
      </c>
      <c r="Q130" s="73">
        <f t="shared" si="16"/>
        <v>0.87323943661971826</v>
      </c>
      <c r="R130" s="104">
        <v>7015.92</v>
      </c>
      <c r="S130" s="104">
        <v>0</v>
      </c>
      <c r="T130" s="105">
        <v>6405.84</v>
      </c>
    </row>
    <row r="131" spans="1:20">
      <c r="A131" s="68" t="b">
        <f t="shared" si="12"/>
        <v>1</v>
      </c>
      <c r="B131" s="91">
        <f t="shared" ca="1" si="17"/>
        <v>39942</v>
      </c>
      <c r="C131" s="84">
        <f t="shared" ca="1" si="20"/>
        <v>5</v>
      </c>
      <c r="D131" s="85">
        <f t="shared" ca="1" si="21"/>
        <v>6</v>
      </c>
      <c r="E131" s="94">
        <v>65</v>
      </c>
      <c r="F131" s="94">
        <v>71</v>
      </c>
      <c r="G131" s="94">
        <v>65</v>
      </c>
      <c r="H131" s="94">
        <v>0</v>
      </c>
      <c r="I131" s="85">
        <f t="shared" si="13"/>
        <v>65</v>
      </c>
      <c r="J131" s="72">
        <v>16185</v>
      </c>
      <c r="K131" s="94">
        <v>0</v>
      </c>
      <c r="L131" s="94">
        <v>5</v>
      </c>
      <c r="M131" s="100">
        <f t="shared" si="14"/>
        <v>16190</v>
      </c>
      <c r="N131" s="100">
        <f t="shared" si="15"/>
        <v>249.07692307692307</v>
      </c>
      <c r="O131" s="100">
        <f t="shared" si="18"/>
        <v>249.07692307692307</v>
      </c>
      <c r="P131" s="100">
        <f t="shared" si="19"/>
        <v>228.02816901408451</v>
      </c>
      <c r="Q131" s="75">
        <f t="shared" si="16"/>
        <v>0.91549295774647887</v>
      </c>
      <c r="R131" s="104">
        <v>6259.5</v>
      </c>
      <c r="S131" s="104">
        <v>417.3</v>
      </c>
      <c r="T131" s="105">
        <v>10988.9</v>
      </c>
    </row>
    <row r="132" spans="1:20">
      <c r="A132" s="68" t="b">
        <f t="shared" ref="A132:A195" si="22">NOT(OR(E132="",F132="",G132="",H132="",J132="",K132="",L132=""))</f>
        <v>1</v>
      </c>
      <c r="B132" s="89">
        <f t="shared" ca="1" si="17"/>
        <v>39943</v>
      </c>
      <c r="C132" s="80">
        <f t="shared" ca="1" si="20"/>
        <v>5</v>
      </c>
      <c r="D132" s="81">
        <f t="shared" ca="1" si="21"/>
        <v>7</v>
      </c>
      <c r="E132" s="94">
        <v>36</v>
      </c>
      <c r="F132" s="94">
        <v>71</v>
      </c>
      <c r="G132" s="94">
        <v>62</v>
      </c>
      <c r="H132" s="94">
        <v>0</v>
      </c>
      <c r="I132" s="81">
        <f t="shared" ref="I132:I195" si="23">IF(A132,G132+H132,"")</f>
        <v>62</v>
      </c>
      <c r="J132" s="72">
        <v>6480</v>
      </c>
      <c r="K132" s="94">
        <v>0</v>
      </c>
      <c r="L132" s="94">
        <v>0</v>
      </c>
      <c r="M132" s="98">
        <f t="shared" ref="M132:M195" si="24">IF(A132,SUM(J132:L132),"")</f>
        <v>6480</v>
      </c>
      <c r="N132" s="98">
        <f t="shared" ref="N132:N195" si="25">IF(A132,M132/I132,"")</f>
        <v>104.51612903225806</v>
      </c>
      <c r="O132" s="98">
        <f t="shared" si="18"/>
        <v>180</v>
      </c>
      <c r="P132" s="98">
        <f t="shared" si="19"/>
        <v>91.267605633802816</v>
      </c>
      <c r="Q132" s="73">
        <f t="shared" ref="Q132:Q195" si="26">IF(A132,E132/F132,"")</f>
        <v>0.50704225352112675</v>
      </c>
      <c r="R132" s="104">
        <v>1687.32</v>
      </c>
      <c r="S132" s="104">
        <v>0</v>
      </c>
      <c r="T132" s="105">
        <v>2746.8</v>
      </c>
    </row>
    <row r="133" spans="1:20">
      <c r="A133" s="68" t="b">
        <f t="shared" si="22"/>
        <v>1</v>
      </c>
      <c r="B133" s="90">
        <f t="shared" ref="B133:B196" ca="1" si="27">B132+1</f>
        <v>39944</v>
      </c>
      <c r="C133" s="82">
        <f t="shared" ca="1" si="20"/>
        <v>5</v>
      </c>
      <c r="D133" s="83">
        <f t="shared" ca="1" si="21"/>
        <v>1</v>
      </c>
      <c r="E133" s="94">
        <v>26</v>
      </c>
      <c r="F133" s="94">
        <v>69</v>
      </c>
      <c r="G133" s="94">
        <v>45</v>
      </c>
      <c r="H133" s="94">
        <v>0</v>
      </c>
      <c r="I133" s="83">
        <f t="shared" si="23"/>
        <v>45</v>
      </c>
      <c r="J133" s="72">
        <v>3432</v>
      </c>
      <c r="K133" s="94">
        <v>0</v>
      </c>
      <c r="L133" s="94">
        <v>0</v>
      </c>
      <c r="M133" s="99">
        <f t="shared" si="24"/>
        <v>3432</v>
      </c>
      <c r="N133" s="99">
        <f t="shared" si="25"/>
        <v>76.266666666666666</v>
      </c>
      <c r="O133" s="99">
        <f t="shared" ref="O133:O196" si="28">IF(A133,M133/E133,"")</f>
        <v>132</v>
      </c>
      <c r="P133" s="99">
        <f t="shared" ref="P133:P196" si="29">IF(A133,O133*Q133,"")</f>
        <v>49.739130434782609</v>
      </c>
      <c r="Q133" s="74">
        <f t="shared" si="26"/>
        <v>0.37681159420289856</v>
      </c>
      <c r="R133" s="104">
        <v>1128.4000000000001</v>
      </c>
      <c r="S133" s="104">
        <v>96.72</v>
      </c>
      <c r="T133" s="105">
        <v>1547.52</v>
      </c>
    </row>
    <row r="134" spans="1:20">
      <c r="A134" s="68" t="b">
        <f t="shared" si="22"/>
        <v>1</v>
      </c>
      <c r="B134" s="89">
        <f t="shared" ca="1" si="27"/>
        <v>39945</v>
      </c>
      <c r="C134" s="80">
        <f t="shared" ca="1" si="20"/>
        <v>5</v>
      </c>
      <c r="D134" s="81">
        <f t="shared" ca="1" si="21"/>
        <v>2</v>
      </c>
      <c r="E134" s="94">
        <v>28</v>
      </c>
      <c r="F134" s="94">
        <v>71</v>
      </c>
      <c r="G134" s="94">
        <v>69</v>
      </c>
      <c r="H134" s="94">
        <v>0</v>
      </c>
      <c r="I134" s="81">
        <f t="shared" si="23"/>
        <v>69</v>
      </c>
      <c r="J134" s="72">
        <v>4312</v>
      </c>
      <c r="K134" s="94">
        <v>0</v>
      </c>
      <c r="L134" s="94">
        <v>0</v>
      </c>
      <c r="M134" s="98">
        <f t="shared" si="24"/>
        <v>4312</v>
      </c>
      <c r="N134" s="98">
        <f t="shared" si="25"/>
        <v>62.492753623188406</v>
      </c>
      <c r="O134" s="98">
        <f t="shared" si="28"/>
        <v>154</v>
      </c>
      <c r="P134" s="98">
        <f t="shared" si="29"/>
        <v>60.732394366197177</v>
      </c>
      <c r="Q134" s="73">
        <f t="shared" si="26"/>
        <v>0.39436619718309857</v>
      </c>
      <c r="R134" s="104">
        <v>2071.7199999999998</v>
      </c>
      <c r="S134" s="104">
        <v>126.84</v>
      </c>
      <c r="T134" s="105">
        <v>3044.16</v>
      </c>
    </row>
    <row r="135" spans="1:20">
      <c r="A135" s="68" t="b">
        <f t="shared" si="22"/>
        <v>1</v>
      </c>
      <c r="B135" s="91">
        <f t="shared" ca="1" si="27"/>
        <v>39946</v>
      </c>
      <c r="C135" s="84">
        <f t="shared" ca="1" si="20"/>
        <v>5</v>
      </c>
      <c r="D135" s="85">
        <f t="shared" ca="1" si="21"/>
        <v>3</v>
      </c>
      <c r="E135" s="94">
        <v>32</v>
      </c>
      <c r="F135" s="94">
        <v>71</v>
      </c>
      <c r="G135" s="94">
        <v>69</v>
      </c>
      <c r="H135" s="94">
        <v>0</v>
      </c>
      <c r="I135" s="85">
        <f t="shared" si="23"/>
        <v>69</v>
      </c>
      <c r="J135" s="72">
        <v>5696</v>
      </c>
      <c r="K135" s="94">
        <v>0</v>
      </c>
      <c r="L135" s="94">
        <v>0</v>
      </c>
      <c r="M135" s="100">
        <f t="shared" si="24"/>
        <v>5696</v>
      </c>
      <c r="N135" s="100">
        <f t="shared" si="25"/>
        <v>82.550724637681157</v>
      </c>
      <c r="O135" s="100">
        <f t="shared" si="28"/>
        <v>178</v>
      </c>
      <c r="P135" s="100">
        <f t="shared" si="29"/>
        <v>80.225352112676063</v>
      </c>
      <c r="Q135" s="75">
        <f t="shared" si="26"/>
        <v>0.45070422535211269</v>
      </c>
      <c r="R135" s="104">
        <v>2150.7199999999998</v>
      </c>
      <c r="S135" s="104">
        <v>91.52</v>
      </c>
      <c r="T135" s="105">
        <v>3020.16</v>
      </c>
    </row>
    <row r="136" spans="1:20">
      <c r="A136" s="68" t="b">
        <f t="shared" si="22"/>
        <v>1</v>
      </c>
      <c r="B136" s="89">
        <f t="shared" ca="1" si="27"/>
        <v>39947</v>
      </c>
      <c r="C136" s="80">
        <f t="shared" ca="1" si="20"/>
        <v>5</v>
      </c>
      <c r="D136" s="81">
        <f t="shared" ca="1" si="21"/>
        <v>4</v>
      </c>
      <c r="E136" s="94">
        <v>33</v>
      </c>
      <c r="F136" s="94">
        <v>71</v>
      </c>
      <c r="G136" s="94">
        <v>34</v>
      </c>
      <c r="H136" s="94">
        <v>0</v>
      </c>
      <c r="I136" s="81">
        <f t="shared" si="23"/>
        <v>34</v>
      </c>
      <c r="J136" s="72">
        <v>6468</v>
      </c>
      <c r="K136" s="94">
        <v>0</v>
      </c>
      <c r="L136" s="94">
        <v>0</v>
      </c>
      <c r="M136" s="98">
        <f t="shared" si="24"/>
        <v>6468</v>
      </c>
      <c r="N136" s="98">
        <f t="shared" si="25"/>
        <v>190.23529411764707</v>
      </c>
      <c r="O136" s="98">
        <f t="shared" si="28"/>
        <v>196</v>
      </c>
      <c r="P136" s="98">
        <f t="shared" si="29"/>
        <v>91.098591549295776</v>
      </c>
      <c r="Q136" s="73">
        <f t="shared" si="26"/>
        <v>0.46478873239436619</v>
      </c>
      <c r="R136" s="104">
        <v>1843.38</v>
      </c>
      <c r="S136" s="104">
        <v>112.86</v>
      </c>
      <c r="T136" s="105">
        <v>2144.34</v>
      </c>
    </row>
    <row r="137" spans="1:20">
      <c r="A137" s="68" t="b">
        <f t="shared" si="22"/>
        <v>1</v>
      </c>
      <c r="B137" s="90">
        <f t="shared" ca="1" si="27"/>
        <v>39948</v>
      </c>
      <c r="C137" s="82">
        <f t="shared" ca="1" si="20"/>
        <v>5</v>
      </c>
      <c r="D137" s="83">
        <f t="shared" ca="1" si="21"/>
        <v>5</v>
      </c>
      <c r="E137" s="94">
        <v>61</v>
      </c>
      <c r="F137" s="94">
        <v>71</v>
      </c>
      <c r="G137" s="94">
        <v>43</v>
      </c>
      <c r="H137" s="94">
        <v>0</v>
      </c>
      <c r="I137" s="83">
        <f t="shared" si="23"/>
        <v>43</v>
      </c>
      <c r="J137" s="72">
        <v>13054</v>
      </c>
      <c r="K137" s="94">
        <v>0</v>
      </c>
      <c r="L137" s="94">
        <v>168</v>
      </c>
      <c r="M137" s="99">
        <f t="shared" si="24"/>
        <v>13222</v>
      </c>
      <c r="N137" s="99">
        <f t="shared" si="25"/>
        <v>307.48837209302326</v>
      </c>
      <c r="O137" s="99">
        <f t="shared" si="28"/>
        <v>216.75409836065575</v>
      </c>
      <c r="P137" s="99">
        <f t="shared" si="29"/>
        <v>186.22535211267606</v>
      </c>
      <c r="Q137" s="74">
        <f t="shared" si="26"/>
        <v>0.85915492957746475</v>
      </c>
      <c r="R137" s="104">
        <v>4270</v>
      </c>
      <c r="S137" s="104">
        <v>244</v>
      </c>
      <c r="T137" s="105">
        <v>7930</v>
      </c>
    </row>
    <row r="138" spans="1:20">
      <c r="A138" s="68" t="b">
        <f t="shared" si="22"/>
        <v>1</v>
      </c>
      <c r="B138" s="89">
        <f t="shared" ca="1" si="27"/>
        <v>39949</v>
      </c>
      <c r="C138" s="80">
        <f t="shared" ca="1" si="20"/>
        <v>5</v>
      </c>
      <c r="D138" s="81">
        <f t="shared" ca="1" si="21"/>
        <v>6</v>
      </c>
      <c r="E138" s="94">
        <v>66</v>
      </c>
      <c r="F138" s="94">
        <v>71</v>
      </c>
      <c r="G138" s="94">
        <v>41</v>
      </c>
      <c r="H138" s="94">
        <v>0</v>
      </c>
      <c r="I138" s="81">
        <f t="shared" si="23"/>
        <v>41</v>
      </c>
      <c r="J138" s="72">
        <v>13332</v>
      </c>
      <c r="K138" s="94">
        <v>0</v>
      </c>
      <c r="L138" s="94">
        <v>225</v>
      </c>
      <c r="M138" s="98">
        <f t="shared" si="24"/>
        <v>13557</v>
      </c>
      <c r="N138" s="98">
        <f t="shared" si="25"/>
        <v>330.65853658536588</v>
      </c>
      <c r="O138" s="98">
        <f t="shared" si="28"/>
        <v>205.40909090909091</v>
      </c>
      <c r="P138" s="98">
        <f t="shared" si="29"/>
        <v>190.94366197183098</v>
      </c>
      <c r="Q138" s="73">
        <f t="shared" si="26"/>
        <v>0.92957746478873238</v>
      </c>
      <c r="R138" s="104">
        <v>5148</v>
      </c>
      <c r="S138" s="104">
        <v>396</v>
      </c>
      <c r="T138" s="105">
        <v>7260</v>
      </c>
    </row>
    <row r="139" spans="1:20">
      <c r="A139" s="68" t="b">
        <f t="shared" si="22"/>
        <v>1</v>
      </c>
      <c r="B139" s="91">
        <f t="shared" ca="1" si="27"/>
        <v>39950</v>
      </c>
      <c r="C139" s="84">
        <f t="shared" ca="1" si="20"/>
        <v>5</v>
      </c>
      <c r="D139" s="85">
        <f t="shared" ca="1" si="21"/>
        <v>7</v>
      </c>
      <c r="E139" s="94">
        <v>32</v>
      </c>
      <c r="F139" s="94">
        <v>70</v>
      </c>
      <c r="G139" s="94">
        <v>46</v>
      </c>
      <c r="H139" s="94">
        <v>0</v>
      </c>
      <c r="I139" s="85">
        <f t="shared" si="23"/>
        <v>46</v>
      </c>
      <c r="J139" s="72">
        <v>5152</v>
      </c>
      <c r="K139" s="94">
        <v>0</v>
      </c>
      <c r="L139" s="94">
        <v>0</v>
      </c>
      <c r="M139" s="100">
        <f t="shared" si="24"/>
        <v>5152</v>
      </c>
      <c r="N139" s="100">
        <f t="shared" si="25"/>
        <v>112</v>
      </c>
      <c r="O139" s="100">
        <f t="shared" si="28"/>
        <v>161</v>
      </c>
      <c r="P139" s="100">
        <f t="shared" si="29"/>
        <v>73.599999999999994</v>
      </c>
      <c r="Q139" s="75">
        <f t="shared" si="26"/>
        <v>0.45714285714285713</v>
      </c>
      <c r="R139" s="104">
        <v>1785.6</v>
      </c>
      <c r="S139" s="104">
        <v>148.80000000000001</v>
      </c>
      <c r="T139" s="105">
        <v>2678.4</v>
      </c>
    </row>
    <row r="140" spans="1:20">
      <c r="A140" s="68" t="b">
        <f t="shared" si="22"/>
        <v>1</v>
      </c>
      <c r="B140" s="89">
        <f t="shared" ca="1" si="27"/>
        <v>39951</v>
      </c>
      <c r="C140" s="80">
        <f t="shared" ca="1" si="20"/>
        <v>5</v>
      </c>
      <c r="D140" s="81">
        <f t="shared" ca="1" si="21"/>
        <v>1</v>
      </c>
      <c r="E140" s="94">
        <v>36</v>
      </c>
      <c r="F140" s="94">
        <v>70</v>
      </c>
      <c r="G140" s="94">
        <v>53</v>
      </c>
      <c r="H140" s="94">
        <v>0</v>
      </c>
      <c r="I140" s="81">
        <f t="shared" si="23"/>
        <v>53</v>
      </c>
      <c r="J140" s="72">
        <v>3636</v>
      </c>
      <c r="K140" s="94">
        <v>0</v>
      </c>
      <c r="L140" s="94">
        <v>0</v>
      </c>
      <c r="M140" s="98">
        <f t="shared" si="24"/>
        <v>3636</v>
      </c>
      <c r="N140" s="98">
        <f t="shared" si="25"/>
        <v>68.603773584905667</v>
      </c>
      <c r="O140" s="98">
        <f t="shared" si="28"/>
        <v>101</v>
      </c>
      <c r="P140" s="98">
        <f t="shared" si="29"/>
        <v>51.942857142857136</v>
      </c>
      <c r="Q140" s="73">
        <f t="shared" si="26"/>
        <v>0.51428571428571423</v>
      </c>
      <c r="R140" s="104">
        <v>3420</v>
      </c>
      <c r="S140" s="104">
        <v>136.80000000000001</v>
      </c>
      <c r="T140" s="105">
        <v>4035.6</v>
      </c>
    </row>
    <row r="141" spans="1:20">
      <c r="A141" s="68" t="b">
        <f t="shared" si="22"/>
        <v>1</v>
      </c>
      <c r="B141" s="90">
        <f t="shared" ca="1" si="27"/>
        <v>39952</v>
      </c>
      <c r="C141" s="82">
        <f t="shared" ca="1" si="20"/>
        <v>5</v>
      </c>
      <c r="D141" s="83">
        <f t="shared" ca="1" si="21"/>
        <v>2</v>
      </c>
      <c r="E141" s="94">
        <v>32</v>
      </c>
      <c r="F141" s="94">
        <v>70</v>
      </c>
      <c r="G141" s="94">
        <v>65</v>
      </c>
      <c r="H141" s="94">
        <v>0</v>
      </c>
      <c r="I141" s="83">
        <f t="shared" si="23"/>
        <v>65</v>
      </c>
      <c r="J141" s="72">
        <v>3520</v>
      </c>
      <c r="K141" s="94">
        <v>0</v>
      </c>
      <c r="L141" s="94">
        <v>176</v>
      </c>
      <c r="M141" s="99">
        <f t="shared" si="24"/>
        <v>3696</v>
      </c>
      <c r="N141" s="99">
        <f t="shared" si="25"/>
        <v>56.861538461538458</v>
      </c>
      <c r="O141" s="99">
        <f t="shared" si="28"/>
        <v>115.5</v>
      </c>
      <c r="P141" s="99">
        <f t="shared" si="29"/>
        <v>52.8</v>
      </c>
      <c r="Q141" s="74">
        <f t="shared" si="26"/>
        <v>0.45714285714285713</v>
      </c>
      <c r="R141" s="104">
        <v>1925.76</v>
      </c>
      <c r="S141" s="104">
        <v>113.28</v>
      </c>
      <c r="T141" s="105">
        <v>3228.48</v>
      </c>
    </row>
    <row r="142" spans="1:20">
      <c r="A142" s="68" t="b">
        <f t="shared" si="22"/>
        <v>1</v>
      </c>
      <c r="B142" s="89">
        <f t="shared" ca="1" si="27"/>
        <v>39953</v>
      </c>
      <c r="C142" s="80">
        <f t="shared" ca="1" si="20"/>
        <v>5</v>
      </c>
      <c r="D142" s="81">
        <f t="shared" ca="1" si="21"/>
        <v>3</v>
      </c>
      <c r="E142" s="94">
        <v>26</v>
      </c>
      <c r="F142" s="94">
        <v>70</v>
      </c>
      <c r="G142" s="94">
        <v>69</v>
      </c>
      <c r="H142" s="94">
        <v>0</v>
      </c>
      <c r="I142" s="81">
        <f t="shared" si="23"/>
        <v>69</v>
      </c>
      <c r="J142" s="72">
        <v>3588</v>
      </c>
      <c r="K142" s="94">
        <v>0</v>
      </c>
      <c r="L142" s="94">
        <v>0</v>
      </c>
      <c r="M142" s="98">
        <f t="shared" si="24"/>
        <v>3588</v>
      </c>
      <c r="N142" s="98">
        <f t="shared" si="25"/>
        <v>52</v>
      </c>
      <c r="O142" s="98">
        <f t="shared" si="28"/>
        <v>138</v>
      </c>
      <c r="P142" s="98">
        <f t="shared" si="29"/>
        <v>51.25714285714286</v>
      </c>
      <c r="Q142" s="73">
        <f t="shared" si="26"/>
        <v>0.37142857142857144</v>
      </c>
      <c r="R142" s="104">
        <v>1478.88</v>
      </c>
      <c r="S142" s="104">
        <v>123.24</v>
      </c>
      <c r="T142" s="105">
        <v>2629.12</v>
      </c>
    </row>
    <row r="143" spans="1:20">
      <c r="A143" s="68" t="b">
        <f t="shared" si="22"/>
        <v>1</v>
      </c>
      <c r="B143" s="91">
        <f t="shared" ca="1" si="27"/>
        <v>39954</v>
      </c>
      <c r="C143" s="84">
        <f t="shared" ca="1" si="20"/>
        <v>5</v>
      </c>
      <c r="D143" s="85">
        <f t="shared" ca="1" si="21"/>
        <v>4</v>
      </c>
      <c r="E143" s="94">
        <v>28</v>
      </c>
      <c r="F143" s="94">
        <v>71</v>
      </c>
      <c r="G143" s="94">
        <v>57</v>
      </c>
      <c r="H143" s="94">
        <v>0</v>
      </c>
      <c r="I143" s="85">
        <f t="shared" si="23"/>
        <v>57</v>
      </c>
      <c r="J143" s="72">
        <v>3864</v>
      </c>
      <c r="K143" s="94">
        <v>0</v>
      </c>
      <c r="L143" s="94">
        <v>0</v>
      </c>
      <c r="M143" s="100">
        <f t="shared" si="24"/>
        <v>3864</v>
      </c>
      <c r="N143" s="100">
        <f t="shared" si="25"/>
        <v>67.78947368421052</v>
      </c>
      <c r="O143" s="100">
        <f t="shared" si="28"/>
        <v>138</v>
      </c>
      <c r="P143" s="100">
        <f t="shared" si="29"/>
        <v>54.422535211267601</v>
      </c>
      <c r="Q143" s="75">
        <f t="shared" si="26"/>
        <v>0.39436619718309857</v>
      </c>
      <c r="R143" s="104">
        <v>1381.8</v>
      </c>
      <c r="S143" s="104">
        <v>29.4</v>
      </c>
      <c r="T143" s="105">
        <v>1822.8</v>
      </c>
    </row>
    <row r="144" spans="1:20">
      <c r="A144" s="68" t="b">
        <f t="shared" si="22"/>
        <v>1</v>
      </c>
      <c r="B144" s="89">
        <f t="shared" ca="1" si="27"/>
        <v>39955</v>
      </c>
      <c r="C144" s="80">
        <f t="shared" ca="1" si="20"/>
        <v>5</v>
      </c>
      <c r="D144" s="81">
        <f t="shared" ca="1" si="21"/>
        <v>5</v>
      </c>
      <c r="E144" s="94">
        <v>59</v>
      </c>
      <c r="F144" s="94">
        <v>71</v>
      </c>
      <c r="G144" s="94">
        <v>34</v>
      </c>
      <c r="H144" s="94">
        <v>0</v>
      </c>
      <c r="I144" s="81">
        <f t="shared" si="23"/>
        <v>34</v>
      </c>
      <c r="J144" s="72">
        <v>14278</v>
      </c>
      <c r="K144" s="94">
        <v>0</v>
      </c>
      <c r="L144" s="94">
        <v>0</v>
      </c>
      <c r="M144" s="98">
        <f t="shared" si="24"/>
        <v>14278</v>
      </c>
      <c r="N144" s="98">
        <f t="shared" si="25"/>
        <v>419.94117647058823</v>
      </c>
      <c r="O144" s="98">
        <f t="shared" si="28"/>
        <v>242</v>
      </c>
      <c r="P144" s="98">
        <f t="shared" si="29"/>
        <v>201.09859154929578</v>
      </c>
      <c r="Q144" s="73">
        <f t="shared" si="26"/>
        <v>0.83098591549295775</v>
      </c>
      <c r="R144" s="104">
        <v>3929.4</v>
      </c>
      <c r="S144" s="104">
        <v>261.95999999999998</v>
      </c>
      <c r="T144" s="105">
        <v>6549</v>
      </c>
    </row>
    <row r="145" spans="1:20">
      <c r="A145" s="68" t="b">
        <f t="shared" si="22"/>
        <v>1</v>
      </c>
      <c r="B145" s="90">
        <f t="shared" ca="1" si="27"/>
        <v>39956</v>
      </c>
      <c r="C145" s="82">
        <f t="shared" ca="1" si="20"/>
        <v>5</v>
      </c>
      <c r="D145" s="83">
        <f t="shared" ca="1" si="21"/>
        <v>6</v>
      </c>
      <c r="E145" s="94">
        <v>64</v>
      </c>
      <c r="F145" s="94">
        <v>71</v>
      </c>
      <c r="G145" s="94">
        <v>55</v>
      </c>
      <c r="H145" s="94">
        <v>0</v>
      </c>
      <c r="I145" s="83">
        <f t="shared" si="23"/>
        <v>55</v>
      </c>
      <c r="J145" s="72">
        <v>13312</v>
      </c>
      <c r="K145" s="94">
        <v>0</v>
      </c>
      <c r="L145" s="94">
        <v>15</v>
      </c>
      <c r="M145" s="99">
        <f t="shared" si="24"/>
        <v>13327</v>
      </c>
      <c r="N145" s="99">
        <f t="shared" si="25"/>
        <v>242.30909090909091</v>
      </c>
      <c r="O145" s="99">
        <f t="shared" si="28"/>
        <v>208.234375</v>
      </c>
      <c r="P145" s="99">
        <f t="shared" si="29"/>
        <v>187.70422535211267</v>
      </c>
      <c r="Q145" s="74">
        <f t="shared" si="26"/>
        <v>0.90140845070422537</v>
      </c>
      <c r="R145" s="104">
        <v>6565.12</v>
      </c>
      <c r="S145" s="104">
        <v>142.72</v>
      </c>
      <c r="T145" s="105">
        <v>10133.120000000001</v>
      </c>
    </row>
    <row r="146" spans="1:20">
      <c r="A146" s="68" t="b">
        <f t="shared" si="22"/>
        <v>1</v>
      </c>
      <c r="B146" s="89">
        <f t="shared" ca="1" si="27"/>
        <v>39957</v>
      </c>
      <c r="C146" s="80">
        <f t="shared" ca="1" si="20"/>
        <v>5</v>
      </c>
      <c r="D146" s="81">
        <f t="shared" ca="1" si="21"/>
        <v>7</v>
      </c>
      <c r="E146" s="94">
        <v>22</v>
      </c>
      <c r="F146" s="94">
        <v>71</v>
      </c>
      <c r="G146" s="94">
        <v>52</v>
      </c>
      <c r="H146" s="94">
        <v>0</v>
      </c>
      <c r="I146" s="81">
        <f t="shared" si="23"/>
        <v>52</v>
      </c>
      <c r="J146" s="72">
        <v>4378</v>
      </c>
      <c r="K146" s="94">
        <v>0</v>
      </c>
      <c r="L146" s="94">
        <v>5</v>
      </c>
      <c r="M146" s="98">
        <f t="shared" si="24"/>
        <v>4383</v>
      </c>
      <c r="N146" s="98">
        <f t="shared" si="25"/>
        <v>84.288461538461533</v>
      </c>
      <c r="O146" s="98">
        <f t="shared" si="28"/>
        <v>199.22727272727272</v>
      </c>
      <c r="P146" s="98">
        <f t="shared" si="29"/>
        <v>61.732394366197177</v>
      </c>
      <c r="Q146" s="73">
        <f t="shared" si="26"/>
        <v>0.30985915492957744</v>
      </c>
      <c r="R146" s="104">
        <v>1127.5</v>
      </c>
      <c r="S146" s="104">
        <v>27.5</v>
      </c>
      <c r="T146" s="105">
        <v>1292.5</v>
      </c>
    </row>
    <row r="147" spans="1:20">
      <c r="A147" s="68" t="b">
        <f t="shared" si="22"/>
        <v>1</v>
      </c>
      <c r="B147" s="91">
        <f t="shared" ca="1" si="27"/>
        <v>39958</v>
      </c>
      <c r="C147" s="84">
        <f t="shared" ca="1" si="20"/>
        <v>5</v>
      </c>
      <c r="D147" s="85">
        <f t="shared" ca="1" si="21"/>
        <v>1</v>
      </c>
      <c r="E147" s="94">
        <v>35</v>
      </c>
      <c r="F147" s="94">
        <v>71</v>
      </c>
      <c r="G147" s="94">
        <v>58</v>
      </c>
      <c r="H147" s="94">
        <v>0</v>
      </c>
      <c r="I147" s="85">
        <f t="shared" si="23"/>
        <v>58</v>
      </c>
      <c r="J147" s="72">
        <v>5845</v>
      </c>
      <c r="K147" s="94">
        <v>0</v>
      </c>
      <c r="L147" s="94">
        <v>0</v>
      </c>
      <c r="M147" s="100">
        <f t="shared" si="24"/>
        <v>5845</v>
      </c>
      <c r="N147" s="100">
        <f t="shared" si="25"/>
        <v>100.77586206896552</v>
      </c>
      <c r="O147" s="100">
        <f t="shared" si="28"/>
        <v>167</v>
      </c>
      <c r="P147" s="100">
        <f t="shared" si="29"/>
        <v>82.323943661971839</v>
      </c>
      <c r="Q147" s="75">
        <f t="shared" si="26"/>
        <v>0.49295774647887325</v>
      </c>
      <c r="R147" s="104">
        <v>1714.3</v>
      </c>
      <c r="S147" s="104">
        <v>55.3</v>
      </c>
      <c r="T147" s="105">
        <v>3152.1</v>
      </c>
    </row>
    <row r="148" spans="1:20">
      <c r="A148" s="68" t="b">
        <f t="shared" si="22"/>
        <v>1</v>
      </c>
      <c r="B148" s="89">
        <f t="shared" ca="1" si="27"/>
        <v>39959</v>
      </c>
      <c r="C148" s="80">
        <f t="shared" ca="1" si="20"/>
        <v>5</v>
      </c>
      <c r="D148" s="81">
        <f t="shared" ca="1" si="21"/>
        <v>2</v>
      </c>
      <c r="E148" s="94">
        <v>29</v>
      </c>
      <c r="F148" s="94">
        <v>69</v>
      </c>
      <c r="G148" s="94">
        <v>57</v>
      </c>
      <c r="H148" s="94">
        <v>0</v>
      </c>
      <c r="I148" s="81">
        <f t="shared" si="23"/>
        <v>57</v>
      </c>
      <c r="J148" s="72">
        <v>4901</v>
      </c>
      <c r="K148" s="94">
        <v>0</v>
      </c>
      <c r="L148" s="94">
        <v>0</v>
      </c>
      <c r="M148" s="98">
        <f t="shared" si="24"/>
        <v>4901</v>
      </c>
      <c r="N148" s="98">
        <f t="shared" si="25"/>
        <v>85.982456140350877</v>
      </c>
      <c r="O148" s="98">
        <f t="shared" si="28"/>
        <v>169</v>
      </c>
      <c r="P148" s="98">
        <f t="shared" si="29"/>
        <v>71.028985507246375</v>
      </c>
      <c r="Q148" s="73">
        <f t="shared" si="26"/>
        <v>0.42028985507246375</v>
      </c>
      <c r="R148" s="104">
        <v>1378.08</v>
      </c>
      <c r="S148" s="104">
        <v>0</v>
      </c>
      <c r="T148" s="105">
        <v>1284.1199999999999</v>
      </c>
    </row>
    <row r="149" spans="1:20">
      <c r="A149" s="68" t="b">
        <f t="shared" si="22"/>
        <v>1</v>
      </c>
      <c r="B149" s="90">
        <f t="shared" ca="1" si="27"/>
        <v>39960</v>
      </c>
      <c r="C149" s="82">
        <f t="shared" ca="1" si="20"/>
        <v>5</v>
      </c>
      <c r="D149" s="83">
        <f t="shared" ca="1" si="21"/>
        <v>3</v>
      </c>
      <c r="E149" s="94">
        <v>32</v>
      </c>
      <c r="F149" s="94">
        <v>71</v>
      </c>
      <c r="G149" s="94">
        <v>69</v>
      </c>
      <c r="H149" s="94">
        <v>0</v>
      </c>
      <c r="I149" s="83">
        <f t="shared" si="23"/>
        <v>69</v>
      </c>
      <c r="J149" s="72">
        <v>4192</v>
      </c>
      <c r="K149" s="94">
        <v>0</v>
      </c>
      <c r="L149" s="94">
        <v>0</v>
      </c>
      <c r="M149" s="99">
        <f t="shared" si="24"/>
        <v>4192</v>
      </c>
      <c r="N149" s="99">
        <f t="shared" si="25"/>
        <v>60.753623188405797</v>
      </c>
      <c r="O149" s="99">
        <f t="shared" si="28"/>
        <v>131</v>
      </c>
      <c r="P149" s="99">
        <f t="shared" si="29"/>
        <v>59.04225352112676</v>
      </c>
      <c r="Q149" s="74">
        <f t="shared" si="26"/>
        <v>0.45070422535211269</v>
      </c>
      <c r="R149" s="104">
        <v>1658.88</v>
      </c>
      <c r="S149" s="104">
        <v>155.52000000000001</v>
      </c>
      <c r="T149" s="105">
        <v>2851.2</v>
      </c>
    </row>
    <row r="150" spans="1:20">
      <c r="A150" s="68" t="b">
        <f t="shared" si="22"/>
        <v>1</v>
      </c>
      <c r="B150" s="89">
        <f t="shared" ca="1" si="27"/>
        <v>39961</v>
      </c>
      <c r="C150" s="80">
        <f t="shared" ca="1" si="20"/>
        <v>5</v>
      </c>
      <c r="D150" s="81">
        <f t="shared" ca="1" si="21"/>
        <v>4</v>
      </c>
      <c r="E150" s="94">
        <v>38</v>
      </c>
      <c r="F150" s="94">
        <v>71</v>
      </c>
      <c r="G150" s="94">
        <v>49</v>
      </c>
      <c r="H150" s="94">
        <v>0</v>
      </c>
      <c r="I150" s="81">
        <f t="shared" si="23"/>
        <v>49</v>
      </c>
      <c r="J150" s="72">
        <v>4446</v>
      </c>
      <c r="K150" s="94">
        <v>0</v>
      </c>
      <c r="L150" s="94">
        <v>0</v>
      </c>
      <c r="M150" s="98">
        <f t="shared" si="24"/>
        <v>4446</v>
      </c>
      <c r="N150" s="98">
        <f t="shared" si="25"/>
        <v>90.734693877551024</v>
      </c>
      <c r="O150" s="98">
        <f t="shared" si="28"/>
        <v>117</v>
      </c>
      <c r="P150" s="98">
        <f t="shared" si="29"/>
        <v>62.619718309859152</v>
      </c>
      <c r="Q150" s="73">
        <f t="shared" si="26"/>
        <v>0.53521126760563376</v>
      </c>
      <c r="R150" s="104">
        <v>2009.82</v>
      </c>
      <c r="S150" s="104">
        <v>147.06</v>
      </c>
      <c r="T150" s="105">
        <v>3235.32</v>
      </c>
    </row>
    <row r="151" spans="1:20">
      <c r="A151" s="68" t="b">
        <f t="shared" si="22"/>
        <v>1</v>
      </c>
      <c r="B151" s="91">
        <f t="shared" ca="1" si="27"/>
        <v>39962</v>
      </c>
      <c r="C151" s="84">
        <f t="shared" ca="1" si="20"/>
        <v>5</v>
      </c>
      <c r="D151" s="85">
        <f t="shared" ca="1" si="21"/>
        <v>5</v>
      </c>
      <c r="E151" s="94">
        <v>56</v>
      </c>
      <c r="F151" s="94">
        <v>71</v>
      </c>
      <c r="G151" s="94">
        <v>34</v>
      </c>
      <c r="H151" s="94">
        <v>0</v>
      </c>
      <c r="I151" s="85">
        <f t="shared" si="23"/>
        <v>34</v>
      </c>
      <c r="J151" s="72">
        <v>11536</v>
      </c>
      <c r="K151" s="94">
        <v>0</v>
      </c>
      <c r="L151" s="94">
        <v>0</v>
      </c>
      <c r="M151" s="100">
        <f t="shared" si="24"/>
        <v>11536</v>
      </c>
      <c r="N151" s="100">
        <f t="shared" si="25"/>
        <v>339.29411764705884</v>
      </c>
      <c r="O151" s="100">
        <f t="shared" si="28"/>
        <v>206</v>
      </c>
      <c r="P151" s="100">
        <f t="shared" si="29"/>
        <v>162.47887323943661</v>
      </c>
      <c r="Q151" s="75">
        <f t="shared" si="26"/>
        <v>0.78873239436619713</v>
      </c>
      <c r="R151" s="104">
        <v>4174.8</v>
      </c>
      <c r="S151" s="104">
        <v>119.28</v>
      </c>
      <c r="T151" s="105">
        <v>9065.2800000000007</v>
      </c>
    </row>
    <row r="152" spans="1:20">
      <c r="A152" s="68" t="b">
        <f t="shared" si="22"/>
        <v>1</v>
      </c>
      <c r="B152" s="89">
        <f t="shared" ca="1" si="27"/>
        <v>39963</v>
      </c>
      <c r="C152" s="80">
        <f t="shared" ca="1" si="20"/>
        <v>5</v>
      </c>
      <c r="D152" s="81">
        <f t="shared" ca="1" si="21"/>
        <v>6</v>
      </c>
      <c r="E152" s="94">
        <v>66</v>
      </c>
      <c r="F152" s="94">
        <v>71</v>
      </c>
      <c r="G152" s="94">
        <v>22</v>
      </c>
      <c r="H152" s="94">
        <v>0</v>
      </c>
      <c r="I152" s="81">
        <f t="shared" si="23"/>
        <v>22</v>
      </c>
      <c r="J152" s="72">
        <v>14982</v>
      </c>
      <c r="K152" s="94">
        <v>0</v>
      </c>
      <c r="L152" s="94">
        <v>0</v>
      </c>
      <c r="M152" s="98">
        <f t="shared" si="24"/>
        <v>14982</v>
      </c>
      <c r="N152" s="98">
        <f t="shared" si="25"/>
        <v>681</v>
      </c>
      <c r="O152" s="98">
        <f t="shared" si="28"/>
        <v>227</v>
      </c>
      <c r="P152" s="98">
        <f t="shared" si="29"/>
        <v>211.01408450704224</v>
      </c>
      <c r="Q152" s="73">
        <f t="shared" si="26"/>
        <v>0.92957746478873238</v>
      </c>
      <c r="R152" s="104">
        <v>5258.88</v>
      </c>
      <c r="S152" s="104">
        <v>493.02</v>
      </c>
      <c r="T152" s="105">
        <v>9367.3799999999992</v>
      </c>
    </row>
    <row r="153" spans="1:20">
      <c r="A153" s="68" t="b">
        <f t="shared" si="22"/>
        <v>1</v>
      </c>
      <c r="B153" s="90">
        <f t="shared" ca="1" si="27"/>
        <v>39964</v>
      </c>
      <c r="C153" s="82">
        <f t="shared" ca="1" si="20"/>
        <v>5</v>
      </c>
      <c r="D153" s="83">
        <f t="shared" ca="1" si="21"/>
        <v>7</v>
      </c>
      <c r="E153" s="94">
        <v>42</v>
      </c>
      <c r="F153" s="94">
        <v>71</v>
      </c>
      <c r="G153" s="94">
        <v>34</v>
      </c>
      <c r="H153" s="94">
        <v>0</v>
      </c>
      <c r="I153" s="83">
        <f t="shared" si="23"/>
        <v>34</v>
      </c>
      <c r="J153" s="72">
        <v>4536</v>
      </c>
      <c r="K153" s="94">
        <v>0</v>
      </c>
      <c r="L153" s="94">
        <v>128</v>
      </c>
      <c r="M153" s="99">
        <f t="shared" si="24"/>
        <v>4664</v>
      </c>
      <c r="N153" s="99">
        <f t="shared" si="25"/>
        <v>137.1764705882353</v>
      </c>
      <c r="O153" s="99">
        <f t="shared" si="28"/>
        <v>111.04761904761905</v>
      </c>
      <c r="P153" s="99">
        <f t="shared" si="29"/>
        <v>65.690140845070417</v>
      </c>
      <c r="Q153" s="74">
        <f t="shared" si="26"/>
        <v>0.59154929577464788</v>
      </c>
      <c r="R153" s="104">
        <v>2577.96</v>
      </c>
      <c r="S153" s="104">
        <v>234.36</v>
      </c>
      <c r="T153" s="105">
        <v>5468.4</v>
      </c>
    </row>
    <row r="154" spans="1:20">
      <c r="A154" s="68" t="b">
        <f t="shared" si="22"/>
        <v>1</v>
      </c>
      <c r="B154" s="89">
        <f t="shared" ca="1" si="27"/>
        <v>39965</v>
      </c>
      <c r="C154" s="80">
        <f t="shared" ca="1" si="20"/>
        <v>6</v>
      </c>
      <c r="D154" s="81">
        <f t="shared" ca="1" si="21"/>
        <v>1</v>
      </c>
      <c r="E154" s="94">
        <v>35</v>
      </c>
      <c r="F154" s="94">
        <v>70</v>
      </c>
      <c r="G154" s="94">
        <v>46</v>
      </c>
      <c r="H154" s="94">
        <v>0</v>
      </c>
      <c r="I154" s="81">
        <f t="shared" si="23"/>
        <v>46</v>
      </c>
      <c r="J154" s="72">
        <v>6300</v>
      </c>
      <c r="K154" s="94">
        <v>0</v>
      </c>
      <c r="L154" s="94">
        <v>0</v>
      </c>
      <c r="M154" s="98">
        <f t="shared" si="24"/>
        <v>6300</v>
      </c>
      <c r="N154" s="98">
        <f t="shared" si="25"/>
        <v>136.95652173913044</v>
      </c>
      <c r="O154" s="98">
        <f t="shared" si="28"/>
        <v>180</v>
      </c>
      <c r="P154" s="98">
        <f t="shared" si="29"/>
        <v>90</v>
      </c>
      <c r="Q154" s="73">
        <f t="shared" si="26"/>
        <v>0.5</v>
      </c>
      <c r="R154" s="104">
        <v>1549.8</v>
      </c>
      <c r="S154" s="104">
        <v>129.15</v>
      </c>
      <c r="T154" s="105">
        <v>2324.6999999999998</v>
      </c>
    </row>
    <row r="155" spans="1:20">
      <c r="A155" s="68" t="b">
        <f t="shared" si="22"/>
        <v>1</v>
      </c>
      <c r="B155" s="91">
        <f t="shared" ca="1" si="27"/>
        <v>39966</v>
      </c>
      <c r="C155" s="84">
        <f t="shared" ca="1" si="20"/>
        <v>6</v>
      </c>
      <c r="D155" s="85">
        <f t="shared" ca="1" si="21"/>
        <v>2</v>
      </c>
      <c r="E155" s="94">
        <v>36</v>
      </c>
      <c r="F155" s="94">
        <v>70</v>
      </c>
      <c r="G155" s="94">
        <v>65</v>
      </c>
      <c r="H155" s="94">
        <v>0</v>
      </c>
      <c r="I155" s="85">
        <f t="shared" si="23"/>
        <v>65</v>
      </c>
      <c r="J155" s="72">
        <v>6588</v>
      </c>
      <c r="K155" s="94">
        <v>0</v>
      </c>
      <c r="L155" s="94">
        <v>0</v>
      </c>
      <c r="M155" s="100">
        <f t="shared" si="24"/>
        <v>6588</v>
      </c>
      <c r="N155" s="100">
        <f t="shared" si="25"/>
        <v>101.35384615384615</v>
      </c>
      <c r="O155" s="100">
        <f t="shared" si="28"/>
        <v>183</v>
      </c>
      <c r="P155" s="100">
        <f t="shared" si="29"/>
        <v>94.1142857142857</v>
      </c>
      <c r="Q155" s="75">
        <f t="shared" si="26"/>
        <v>0.51428571428571423</v>
      </c>
      <c r="R155" s="104">
        <v>2110.6799999999998</v>
      </c>
      <c r="S155" s="104">
        <v>102.96</v>
      </c>
      <c r="T155" s="105">
        <v>2368.08</v>
      </c>
    </row>
    <row r="156" spans="1:20">
      <c r="A156" s="68" t="b">
        <f t="shared" si="22"/>
        <v>1</v>
      </c>
      <c r="B156" s="89">
        <f t="shared" ca="1" si="27"/>
        <v>39967</v>
      </c>
      <c r="C156" s="80">
        <f t="shared" ca="1" si="20"/>
        <v>6</v>
      </c>
      <c r="D156" s="81">
        <f t="shared" ca="1" si="21"/>
        <v>3</v>
      </c>
      <c r="E156" s="94">
        <v>37</v>
      </c>
      <c r="F156" s="94">
        <v>71</v>
      </c>
      <c r="G156" s="94">
        <v>34</v>
      </c>
      <c r="H156" s="94">
        <v>0</v>
      </c>
      <c r="I156" s="81">
        <f t="shared" si="23"/>
        <v>34</v>
      </c>
      <c r="J156" s="72">
        <v>4329</v>
      </c>
      <c r="K156" s="94">
        <v>0</v>
      </c>
      <c r="L156" s="94">
        <v>128</v>
      </c>
      <c r="M156" s="98">
        <f t="shared" si="24"/>
        <v>4457</v>
      </c>
      <c r="N156" s="98">
        <f t="shared" si="25"/>
        <v>131.08823529411765</v>
      </c>
      <c r="O156" s="98">
        <f t="shared" si="28"/>
        <v>120.45945945945945</v>
      </c>
      <c r="P156" s="98">
        <f t="shared" si="29"/>
        <v>62.774647887323937</v>
      </c>
      <c r="Q156" s="73">
        <f t="shared" si="26"/>
        <v>0.52112676056338025</v>
      </c>
      <c r="R156" s="104">
        <v>2826.8</v>
      </c>
      <c r="S156" s="104">
        <v>70.67</v>
      </c>
      <c r="T156" s="105">
        <v>2897.47</v>
      </c>
    </row>
    <row r="157" spans="1:20">
      <c r="A157" s="68" t="b">
        <f t="shared" si="22"/>
        <v>1</v>
      </c>
      <c r="B157" s="90">
        <f t="shared" ca="1" si="27"/>
        <v>39968</v>
      </c>
      <c r="C157" s="82">
        <f t="shared" ca="1" si="20"/>
        <v>6</v>
      </c>
      <c r="D157" s="83">
        <f t="shared" ca="1" si="21"/>
        <v>4</v>
      </c>
      <c r="E157" s="94">
        <v>46</v>
      </c>
      <c r="F157" s="94">
        <v>70</v>
      </c>
      <c r="G157" s="94">
        <v>46</v>
      </c>
      <c r="H157" s="94">
        <v>0</v>
      </c>
      <c r="I157" s="83">
        <f t="shared" si="23"/>
        <v>46</v>
      </c>
      <c r="J157" s="72">
        <v>7820</v>
      </c>
      <c r="K157" s="94">
        <v>0</v>
      </c>
      <c r="L157" s="94">
        <v>0</v>
      </c>
      <c r="M157" s="99">
        <f t="shared" si="24"/>
        <v>7820</v>
      </c>
      <c r="N157" s="99">
        <f t="shared" si="25"/>
        <v>170</v>
      </c>
      <c r="O157" s="99">
        <f t="shared" si="28"/>
        <v>170</v>
      </c>
      <c r="P157" s="99">
        <f t="shared" si="29"/>
        <v>111.71428571428571</v>
      </c>
      <c r="Q157" s="74">
        <f t="shared" si="26"/>
        <v>0.65714285714285714</v>
      </c>
      <c r="R157" s="104">
        <v>2439.84</v>
      </c>
      <c r="S157" s="104">
        <v>125.12</v>
      </c>
      <c r="T157" s="105">
        <v>4879.68</v>
      </c>
    </row>
    <row r="158" spans="1:20">
      <c r="A158" s="68" t="b">
        <f t="shared" si="22"/>
        <v>1</v>
      </c>
      <c r="B158" s="89">
        <f t="shared" ca="1" si="27"/>
        <v>39969</v>
      </c>
      <c r="C158" s="80">
        <f t="shared" ca="1" si="20"/>
        <v>6</v>
      </c>
      <c r="D158" s="81">
        <f t="shared" ca="1" si="21"/>
        <v>5</v>
      </c>
      <c r="E158" s="94">
        <v>68</v>
      </c>
      <c r="F158" s="94">
        <v>70</v>
      </c>
      <c r="G158" s="94">
        <v>46</v>
      </c>
      <c r="H158" s="94">
        <v>0</v>
      </c>
      <c r="I158" s="81">
        <f t="shared" si="23"/>
        <v>46</v>
      </c>
      <c r="J158" s="72">
        <v>13668</v>
      </c>
      <c r="K158" s="94">
        <v>0</v>
      </c>
      <c r="L158" s="94">
        <v>0</v>
      </c>
      <c r="M158" s="98">
        <f t="shared" si="24"/>
        <v>13668</v>
      </c>
      <c r="N158" s="98">
        <f t="shared" si="25"/>
        <v>297.13043478260869</v>
      </c>
      <c r="O158" s="98">
        <f t="shared" si="28"/>
        <v>201</v>
      </c>
      <c r="P158" s="98">
        <f t="shared" si="29"/>
        <v>195.25714285714287</v>
      </c>
      <c r="Q158" s="73">
        <f t="shared" si="26"/>
        <v>0.97142857142857142</v>
      </c>
      <c r="R158" s="104">
        <v>5318.28</v>
      </c>
      <c r="S158" s="104">
        <v>483.48</v>
      </c>
      <c r="T158" s="105">
        <v>9024.9599999999991</v>
      </c>
    </row>
    <row r="159" spans="1:20">
      <c r="A159" s="68" t="b">
        <f t="shared" si="22"/>
        <v>1</v>
      </c>
      <c r="B159" s="91">
        <f t="shared" ca="1" si="27"/>
        <v>39970</v>
      </c>
      <c r="C159" s="84">
        <f t="shared" ca="1" si="20"/>
        <v>6</v>
      </c>
      <c r="D159" s="85">
        <f t="shared" ca="1" si="21"/>
        <v>6</v>
      </c>
      <c r="E159" s="94">
        <v>71</v>
      </c>
      <c r="F159" s="94">
        <v>70</v>
      </c>
      <c r="G159" s="94">
        <v>65</v>
      </c>
      <c r="H159" s="94">
        <v>0</v>
      </c>
      <c r="I159" s="85">
        <f t="shared" si="23"/>
        <v>65</v>
      </c>
      <c r="J159" s="72">
        <v>16046</v>
      </c>
      <c r="K159" s="94">
        <v>0</v>
      </c>
      <c r="L159" s="94">
        <v>0</v>
      </c>
      <c r="M159" s="100">
        <f t="shared" si="24"/>
        <v>16046</v>
      </c>
      <c r="N159" s="100">
        <f t="shared" si="25"/>
        <v>246.86153846153846</v>
      </c>
      <c r="O159" s="100">
        <f t="shared" si="28"/>
        <v>226</v>
      </c>
      <c r="P159" s="100">
        <f t="shared" si="29"/>
        <v>229.22857142857143</v>
      </c>
      <c r="Q159" s="75">
        <f t="shared" si="26"/>
        <v>1.0142857142857142</v>
      </c>
      <c r="R159" s="104">
        <v>6929.6</v>
      </c>
      <c r="S159" s="104">
        <v>346.48</v>
      </c>
      <c r="T159" s="105">
        <v>11087.36</v>
      </c>
    </row>
    <row r="160" spans="1:20">
      <c r="A160" s="68" t="b">
        <f t="shared" si="22"/>
        <v>1</v>
      </c>
      <c r="B160" s="89">
        <f t="shared" ca="1" si="27"/>
        <v>39971</v>
      </c>
      <c r="C160" s="80">
        <f t="shared" ca="1" si="20"/>
        <v>6</v>
      </c>
      <c r="D160" s="81">
        <f t="shared" ca="1" si="21"/>
        <v>7</v>
      </c>
      <c r="E160" s="94">
        <v>56</v>
      </c>
      <c r="F160" s="94">
        <v>71</v>
      </c>
      <c r="G160" s="94">
        <v>34</v>
      </c>
      <c r="H160" s="94">
        <v>0</v>
      </c>
      <c r="I160" s="81">
        <f t="shared" si="23"/>
        <v>34</v>
      </c>
      <c r="J160" s="72">
        <v>10136</v>
      </c>
      <c r="K160" s="94">
        <v>0</v>
      </c>
      <c r="L160" s="94">
        <v>128</v>
      </c>
      <c r="M160" s="98">
        <f t="shared" si="24"/>
        <v>10264</v>
      </c>
      <c r="N160" s="98">
        <f t="shared" si="25"/>
        <v>301.88235294117646</v>
      </c>
      <c r="O160" s="98">
        <f t="shared" si="28"/>
        <v>183.28571428571428</v>
      </c>
      <c r="P160" s="98">
        <f t="shared" si="29"/>
        <v>144.56338028169012</v>
      </c>
      <c r="Q160" s="73">
        <f t="shared" si="26"/>
        <v>0.78873239436619713</v>
      </c>
      <c r="R160" s="104">
        <v>3269.28</v>
      </c>
      <c r="S160" s="104">
        <v>233.52</v>
      </c>
      <c r="T160" s="105">
        <v>4203.3599999999997</v>
      </c>
    </row>
    <row r="161" spans="1:20">
      <c r="A161" s="68" t="b">
        <f t="shared" si="22"/>
        <v>1</v>
      </c>
      <c r="B161" s="90">
        <f t="shared" ca="1" si="27"/>
        <v>39972</v>
      </c>
      <c r="C161" s="82">
        <f t="shared" ca="1" si="20"/>
        <v>6</v>
      </c>
      <c r="D161" s="83">
        <f t="shared" ca="1" si="21"/>
        <v>1</v>
      </c>
      <c r="E161" s="94">
        <v>53</v>
      </c>
      <c r="F161" s="94">
        <v>70</v>
      </c>
      <c r="G161" s="94">
        <v>46</v>
      </c>
      <c r="H161" s="94">
        <v>0</v>
      </c>
      <c r="I161" s="83">
        <f t="shared" si="23"/>
        <v>46</v>
      </c>
      <c r="J161" s="72">
        <v>9010</v>
      </c>
      <c r="K161" s="94">
        <v>0</v>
      </c>
      <c r="L161" s="94">
        <v>0</v>
      </c>
      <c r="M161" s="99">
        <f t="shared" si="24"/>
        <v>9010</v>
      </c>
      <c r="N161" s="99">
        <f t="shared" si="25"/>
        <v>195.86956521739131</v>
      </c>
      <c r="O161" s="99">
        <f t="shared" si="28"/>
        <v>170</v>
      </c>
      <c r="P161" s="99">
        <f t="shared" si="29"/>
        <v>128.71428571428572</v>
      </c>
      <c r="Q161" s="74">
        <f t="shared" si="26"/>
        <v>0.75714285714285712</v>
      </c>
      <c r="R161" s="104">
        <v>3273.28</v>
      </c>
      <c r="S161" s="104">
        <v>0</v>
      </c>
      <c r="T161" s="105">
        <v>6239.69</v>
      </c>
    </row>
    <row r="162" spans="1:20">
      <c r="A162" s="68" t="b">
        <f t="shared" si="22"/>
        <v>1</v>
      </c>
      <c r="B162" s="89">
        <f t="shared" ca="1" si="27"/>
        <v>39973</v>
      </c>
      <c r="C162" s="80">
        <f t="shared" ca="1" si="20"/>
        <v>6</v>
      </c>
      <c r="D162" s="81">
        <f t="shared" ca="1" si="21"/>
        <v>2</v>
      </c>
      <c r="E162" s="94">
        <v>49</v>
      </c>
      <c r="F162" s="94">
        <v>70</v>
      </c>
      <c r="G162" s="94">
        <v>65</v>
      </c>
      <c r="H162" s="94">
        <v>0</v>
      </c>
      <c r="I162" s="81">
        <f t="shared" si="23"/>
        <v>65</v>
      </c>
      <c r="J162" s="72">
        <v>4949</v>
      </c>
      <c r="K162" s="94">
        <v>0</v>
      </c>
      <c r="L162" s="94">
        <v>0</v>
      </c>
      <c r="M162" s="98">
        <f t="shared" si="24"/>
        <v>4949</v>
      </c>
      <c r="N162" s="98">
        <f t="shared" si="25"/>
        <v>76.138461538461542</v>
      </c>
      <c r="O162" s="98">
        <f t="shared" si="28"/>
        <v>101</v>
      </c>
      <c r="P162" s="98">
        <f t="shared" si="29"/>
        <v>70.699999999999989</v>
      </c>
      <c r="Q162" s="73">
        <f t="shared" si="26"/>
        <v>0.7</v>
      </c>
      <c r="R162" s="104">
        <v>3148.74</v>
      </c>
      <c r="S162" s="104">
        <v>277.83</v>
      </c>
      <c r="T162" s="105">
        <v>5649.21</v>
      </c>
    </row>
    <row r="163" spans="1:20">
      <c r="A163" s="68" t="b">
        <f t="shared" si="22"/>
        <v>1</v>
      </c>
      <c r="B163" s="91">
        <f t="shared" ca="1" si="27"/>
        <v>39974</v>
      </c>
      <c r="C163" s="84">
        <f t="shared" ref="C163:C226" ca="1" si="30">MONTH(B163)</f>
        <v>6</v>
      </c>
      <c r="D163" s="85">
        <f t="shared" ref="D163:D226" ca="1" si="31">WEEKDAY(B163,2)</f>
        <v>3</v>
      </c>
      <c r="E163" s="94">
        <v>51</v>
      </c>
      <c r="F163" s="94">
        <v>71</v>
      </c>
      <c r="G163" s="94">
        <v>57</v>
      </c>
      <c r="H163" s="94">
        <v>0</v>
      </c>
      <c r="I163" s="85">
        <f t="shared" si="23"/>
        <v>57</v>
      </c>
      <c r="J163" s="72">
        <v>6120</v>
      </c>
      <c r="K163" s="94">
        <v>0</v>
      </c>
      <c r="L163" s="94">
        <v>0</v>
      </c>
      <c r="M163" s="100">
        <f t="shared" si="24"/>
        <v>6120</v>
      </c>
      <c r="N163" s="100">
        <f t="shared" si="25"/>
        <v>107.36842105263158</v>
      </c>
      <c r="O163" s="100">
        <f t="shared" si="28"/>
        <v>120</v>
      </c>
      <c r="P163" s="100">
        <f t="shared" si="29"/>
        <v>86.197183098591552</v>
      </c>
      <c r="Q163" s="75">
        <f t="shared" si="26"/>
        <v>0.71830985915492962</v>
      </c>
      <c r="R163" s="104">
        <v>2907</v>
      </c>
      <c r="S163" s="104">
        <v>0</v>
      </c>
      <c r="T163" s="105">
        <v>3136.5</v>
      </c>
    </row>
    <row r="164" spans="1:20">
      <c r="A164" s="68" t="b">
        <f t="shared" si="22"/>
        <v>1</v>
      </c>
      <c r="B164" s="89">
        <f t="shared" ca="1" si="27"/>
        <v>39975</v>
      </c>
      <c r="C164" s="80">
        <f t="shared" ca="1" si="30"/>
        <v>6</v>
      </c>
      <c r="D164" s="81">
        <f t="shared" ca="1" si="31"/>
        <v>4</v>
      </c>
      <c r="E164" s="94">
        <v>53</v>
      </c>
      <c r="F164" s="94">
        <v>71</v>
      </c>
      <c r="G164" s="94">
        <v>34</v>
      </c>
      <c r="H164" s="94">
        <v>0</v>
      </c>
      <c r="I164" s="81">
        <f t="shared" si="23"/>
        <v>34</v>
      </c>
      <c r="J164" s="72">
        <v>10441</v>
      </c>
      <c r="K164" s="94">
        <v>0</v>
      </c>
      <c r="L164" s="94">
        <v>0</v>
      </c>
      <c r="M164" s="98">
        <f t="shared" si="24"/>
        <v>10441</v>
      </c>
      <c r="N164" s="98">
        <f t="shared" si="25"/>
        <v>307.08823529411762</v>
      </c>
      <c r="O164" s="98">
        <f t="shared" si="28"/>
        <v>197</v>
      </c>
      <c r="P164" s="98">
        <f t="shared" si="29"/>
        <v>147.05633802816902</v>
      </c>
      <c r="Q164" s="73">
        <f t="shared" si="26"/>
        <v>0.74647887323943662</v>
      </c>
      <c r="R164" s="104">
        <v>2356.38</v>
      </c>
      <c r="S164" s="104">
        <v>181.26</v>
      </c>
      <c r="T164" s="105">
        <v>4833.6000000000004</v>
      </c>
    </row>
    <row r="165" spans="1:20">
      <c r="A165" s="68" t="b">
        <f t="shared" si="22"/>
        <v>1</v>
      </c>
      <c r="B165" s="90">
        <f t="shared" ca="1" si="27"/>
        <v>39976</v>
      </c>
      <c r="C165" s="82">
        <f t="shared" ca="1" si="30"/>
        <v>6</v>
      </c>
      <c r="D165" s="83">
        <f t="shared" ca="1" si="31"/>
        <v>5</v>
      </c>
      <c r="E165" s="94">
        <v>68</v>
      </c>
      <c r="F165" s="94">
        <v>71</v>
      </c>
      <c r="G165" s="94">
        <v>66</v>
      </c>
      <c r="H165" s="94">
        <v>0</v>
      </c>
      <c r="I165" s="83">
        <f t="shared" si="23"/>
        <v>66</v>
      </c>
      <c r="J165" s="72">
        <v>14076</v>
      </c>
      <c r="K165" s="94">
        <v>0</v>
      </c>
      <c r="L165" s="94">
        <v>15</v>
      </c>
      <c r="M165" s="99">
        <f t="shared" si="24"/>
        <v>14091</v>
      </c>
      <c r="N165" s="99">
        <f t="shared" si="25"/>
        <v>213.5</v>
      </c>
      <c r="O165" s="99">
        <f t="shared" si="28"/>
        <v>207.22058823529412</v>
      </c>
      <c r="P165" s="99">
        <f t="shared" si="29"/>
        <v>198.46478873239434</v>
      </c>
      <c r="Q165" s="74">
        <f t="shared" si="26"/>
        <v>0.95774647887323938</v>
      </c>
      <c r="R165" s="104">
        <v>6454.56</v>
      </c>
      <c r="S165" s="104">
        <v>0</v>
      </c>
      <c r="T165" s="105">
        <v>11833.36</v>
      </c>
    </row>
    <row r="166" spans="1:20">
      <c r="A166" s="68" t="b">
        <f t="shared" si="22"/>
        <v>1</v>
      </c>
      <c r="B166" s="89">
        <f t="shared" ca="1" si="27"/>
        <v>39977</v>
      </c>
      <c r="C166" s="80">
        <f t="shared" ca="1" si="30"/>
        <v>6</v>
      </c>
      <c r="D166" s="81">
        <f t="shared" ca="1" si="31"/>
        <v>6</v>
      </c>
      <c r="E166" s="94">
        <v>69</v>
      </c>
      <c r="F166" s="94">
        <v>71</v>
      </c>
      <c r="G166" s="94">
        <v>65</v>
      </c>
      <c r="H166" s="94">
        <v>0</v>
      </c>
      <c r="I166" s="81">
        <f t="shared" si="23"/>
        <v>65</v>
      </c>
      <c r="J166" s="72">
        <v>14835</v>
      </c>
      <c r="K166" s="94">
        <v>0</v>
      </c>
      <c r="L166" s="94">
        <v>5</v>
      </c>
      <c r="M166" s="98">
        <f t="shared" si="24"/>
        <v>14840</v>
      </c>
      <c r="N166" s="98">
        <f t="shared" si="25"/>
        <v>228.30769230769232</v>
      </c>
      <c r="O166" s="98">
        <f t="shared" si="28"/>
        <v>215.07246376811594</v>
      </c>
      <c r="P166" s="98">
        <f t="shared" si="29"/>
        <v>209.01408450704227</v>
      </c>
      <c r="Q166" s="73">
        <f t="shared" si="26"/>
        <v>0.971830985915493</v>
      </c>
      <c r="R166" s="104">
        <v>4160.7</v>
      </c>
      <c r="S166" s="104">
        <v>0</v>
      </c>
      <c r="T166" s="105">
        <v>8182.71</v>
      </c>
    </row>
    <row r="167" spans="1:20">
      <c r="A167" s="68" t="b">
        <f t="shared" si="22"/>
        <v>1</v>
      </c>
      <c r="B167" s="91">
        <f t="shared" ca="1" si="27"/>
        <v>39978</v>
      </c>
      <c r="C167" s="84">
        <f t="shared" ca="1" si="30"/>
        <v>6</v>
      </c>
      <c r="D167" s="85">
        <f t="shared" ca="1" si="31"/>
        <v>7</v>
      </c>
      <c r="E167" s="94">
        <v>53</v>
      </c>
      <c r="F167" s="94">
        <v>71</v>
      </c>
      <c r="G167" s="94">
        <v>62</v>
      </c>
      <c r="H167" s="94">
        <v>0</v>
      </c>
      <c r="I167" s="85">
        <f t="shared" si="23"/>
        <v>62</v>
      </c>
      <c r="J167" s="72">
        <v>5883</v>
      </c>
      <c r="K167" s="94">
        <v>0</v>
      </c>
      <c r="L167" s="94">
        <v>0</v>
      </c>
      <c r="M167" s="100">
        <f t="shared" si="24"/>
        <v>5883</v>
      </c>
      <c r="N167" s="100">
        <f t="shared" si="25"/>
        <v>94.887096774193552</v>
      </c>
      <c r="O167" s="100">
        <f t="shared" si="28"/>
        <v>111</v>
      </c>
      <c r="P167" s="100">
        <f t="shared" si="29"/>
        <v>82.859154929577471</v>
      </c>
      <c r="Q167" s="75">
        <f t="shared" si="26"/>
        <v>0.74647887323943662</v>
      </c>
      <c r="R167" s="104">
        <v>3480.51</v>
      </c>
      <c r="S167" s="104">
        <v>316.41000000000003</v>
      </c>
      <c r="T167" s="105">
        <v>5168.03</v>
      </c>
    </row>
    <row r="168" spans="1:20">
      <c r="A168" s="68" t="b">
        <f t="shared" si="22"/>
        <v>1</v>
      </c>
      <c r="B168" s="89">
        <f t="shared" ca="1" si="27"/>
        <v>39979</v>
      </c>
      <c r="C168" s="80">
        <f t="shared" ca="1" si="30"/>
        <v>6</v>
      </c>
      <c r="D168" s="81">
        <f t="shared" ca="1" si="31"/>
        <v>1</v>
      </c>
      <c r="E168" s="94">
        <v>56</v>
      </c>
      <c r="F168" s="94">
        <v>69</v>
      </c>
      <c r="G168" s="94">
        <v>45</v>
      </c>
      <c r="H168" s="94">
        <v>0</v>
      </c>
      <c r="I168" s="81">
        <f t="shared" si="23"/>
        <v>45</v>
      </c>
      <c r="J168" s="72">
        <v>6104</v>
      </c>
      <c r="K168" s="94">
        <v>0</v>
      </c>
      <c r="L168" s="94">
        <v>0</v>
      </c>
      <c r="M168" s="98">
        <f t="shared" si="24"/>
        <v>6104</v>
      </c>
      <c r="N168" s="98">
        <f t="shared" si="25"/>
        <v>135.64444444444445</v>
      </c>
      <c r="O168" s="98">
        <f t="shared" si="28"/>
        <v>109</v>
      </c>
      <c r="P168" s="98">
        <f t="shared" si="29"/>
        <v>88.463768115942031</v>
      </c>
      <c r="Q168" s="73">
        <f t="shared" si="26"/>
        <v>0.81159420289855078</v>
      </c>
      <c r="R168" s="104">
        <v>4878.72</v>
      </c>
      <c r="S168" s="104">
        <v>0</v>
      </c>
      <c r="T168" s="105">
        <v>8648.64</v>
      </c>
    </row>
    <row r="169" spans="1:20">
      <c r="A169" s="68" t="b">
        <f t="shared" si="22"/>
        <v>1</v>
      </c>
      <c r="B169" s="90">
        <f t="shared" ca="1" si="27"/>
        <v>39980</v>
      </c>
      <c r="C169" s="82">
        <f t="shared" ca="1" si="30"/>
        <v>6</v>
      </c>
      <c r="D169" s="83">
        <f t="shared" ca="1" si="31"/>
        <v>2</v>
      </c>
      <c r="E169" s="94">
        <v>53</v>
      </c>
      <c r="F169" s="94">
        <v>71</v>
      </c>
      <c r="G169" s="94">
        <v>69</v>
      </c>
      <c r="H169" s="94">
        <v>0</v>
      </c>
      <c r="I169" s="83">
        <f t="shared" si="23"/>
        <v>69</v>
      </c>
      <c r="J169" s="72">
        <v>9593</v>
      </c>
      <c r="K169" s="94">
        <v>0</v>
      </c>
      <c r="L169" s="94">
        <v>0</v>
      </c>
      <c r="M169" s="99">
        <f t="shared" si="24"/>
        <v>9593</v>
      </c>
      <c r="N169" s="99">
        <f t="shared" si="25"/>
        <v>139.02898550724638</v>
      </c>
      <c r="O169" s="99">
        <f t="shared" si="28"/>
        <v>181</v>
      </c>
      <c r="P169" s="99">
        <f t="shared" si="29"/>
        <v>135.11267605633802</v>
      </c>
      <c r="Q169" s="74">
        <f t="shared" si="26"/>
        <v>0.74647887323943662</v>
      </c>
      <c r="R169" s="104">
        <v>3549.94</v>
      </c>
      <c r="S169" s="104">
        <v>104.41</v>
      </c>
      <c r="T169" s="105">
        <v>4385.22</v>
      </c>
    </row>
    <row r="170" spans="1:20">
      <c r="A170" s="68" t="b">
        <f t="shared" si="22"/>
        <v>1</v>
      </c>
      <c r="B170" s="89">
        <f t="shared" ca="1" si="27"/>
        <v>39981</v>
      </c>
      <c r="C170" s="80">
        <f t="shared" ca="1" si="30"/>
        <v>6</v>
      </c>
      <c r="D170" s="81">
        <f t="shared" ca="1" si="31"/>
        <v>3</v>
      </c>
      <c r="E170" s="94">
        <v>43</v>
      </c>
      <c r="F170" s="94">
        <v>71</v>
      </c>
      <c r="G170" s="94">
        <v>69</v>
      </c>
      <c r="H170" s="94">
        <v>0</v>
      </c>
      <c r="I170" s="81">
        <f t="shared" si="23"/>
        <v>69</v>
      </c>
      <c r="J170" s="72">
        <v>7740</v>
      </c>
      <c r="K170" s="94">
        <v>0</v>
      </c>
      <c r="L170" s="94">
        <v>0</v>
      </c>
      <c r="M170" s="98">
        <f t="shared" si="24"/>
        <v>7740</v>
      </c>
      <c r="N170" s="98">
        <f t="shared" si="25"/>
        <v>112.17391304347827</v>
      </c>
      <c r="O170" s="98">
        <f t="shared" si="28"/>
        <v>180</v>
      </c>
      <c r="P170" s="98">
        <f t="shared" si="29"/>
        <v>109.01408450704224</v>
      </c>
      <c r="Q170" s="73">
        <f t="shared" si="26"/>
        <v>0.60563380281690138</v>
      </c>
      <c r="R170" s="104">
        <v>3034.08</v>
      </c>
      <c r="S170" s="104">
        <v>189.63</v>
      </c>
      <c r="T170" s="105">
        <v>4993.59</v>
      </c>
    </row>
    <row r="171" spans="1:20">
      <c r="A171" s="68" t="b">
        <f t="shared" si="22"/>
        <v>1</v>
      </c>
      <c r="B171" s="91">
        <f t="shared" ca="1" si="27"/>
        <v>39982</v>
      </c>
      <c r="C171" s="84">
        <f t="shared" ca="1" si="30"/>
        <v>6</v>
      </c>
      <c r="D171" s="85">
        <f t="shared" ca="1" si="31"/>
        <v>4</v>
      </c>
      <c r="E171" s="94">
        <v>49</v>
      </c>
      <c r="F171" s="94">
        <v>71</v>
      </c>
      <c r="G171" s="94">
        <v>34</v>
      </c>
      <c r="H171" s="94">
        <v>0</v>
      </c>
      <c r="I171" s="85">
        <f t="shared" si="23"/>
        <v>34</v>
      </c>
      <c r="J171" s="72">
        <v>8526</v>
      </c>
      <c r="K171" s="94">
        <v>0</v>
      </c>
      <c r="L171" s="94">
        <v>0</v>
      </c>
      <c r="M171" s="100">
        <f t="shared" si="24"/>
        <v>8526</v>
      </c>
      <c r="N171" s="100">
        <f t="shared" si="25"/>
        <v>250.76470588235293</v>
      </c>
      <c r="O171" s="100">
        <f t="shared" si="28"/>
        <v>174</v>
      </c>
      <c r="P171" s="100">
        <f t="shared" si="29"/>
        <v>120.08450704225352</v>
      </c>
      <c r="Q171" s="75">
        <f t="shared" si="26"/>
        <v>0.6901408450704225</v>
      </c>
      <c r="R171" s="104">
        <v>4013.1</v>
      </c>
      <c r="S171" s="104">
        <v>0</v>
      </c>
      <c r="T171" s="105">
        <v>5255.25</v>
      </c>
    </row>
    <row r="172" spans="1:20">
      <c r="A172" s="68" t="b">
        <f t="shared" si="22"/>
        <v>1</v>
      </c>
      <c r="B172" s="89">
        <f t="shared" ca="1" si="27"/>
        <v>39983</v>
      </c>
      <c r="C172" s="80">
        <f t="shared" ca="1" si="30"/>
        <v>6</v>
      </c>
      <c r="D172" s="81">
        <f t="shared" ca="1" si="31"/>
        <v>5</v>
      </c>
      <c r="E172" s="94">
        <v>65</v>
      </c>
      <c r="F172" s="94">
        <v>71</v>
      </c>
      <c r="G172" s="94">
        <v>43</v>
      </c>
      <c r="H172" s="94">
        <v>0</v>
      </c>
      <c r="I172" s="81">
        <f t="shared" si="23"/>
        <v>43</v>
      </c>
      <c r="J172" s="72">
        <v>15665</v>
      </c>
      <c r="K172" s="94">
        <v>0</v>
      </c>
      <c r="L172" s="94">
        <v>168</v>
      </c>
      <c r="M172" s="98">
        <f t="shared" si="24"/>
        <v>15833</v>
      </c>
      <c r="N172" s="98">
        <f t="shared" si="25"/>
        <v>368.2093023255814</v>
      </c>
      <c r="O172" s="98">
        <f t="shared" si="28"/>
        <v>243.58461538461538</v>
      </c>
      <c r="P172" s="98">
        <f t="shared" si="29"/>
        <v>223</v>
      </c>
      <c r="Q172" s="73">
        <f t="shared" si="26"/>
        <v>0.91549295774647887</v>
      </c>
      <c r="R172" s="104">
        <v>5475.6</v>
      </c>
      <c r="S172" s="104">
        <v>304.2</v>
      </c>
      <c r="T172" s="105">
        <v>8669.7000000000007</v>
      </c>
    </row>
    <row r="173" spans="1:20">
      <c r="A173" s="68" t="b">
        <f t="shared" si="22"/>
        <v>1</v>
      </c>
      <c r="B173" s="90">
        <f t="shared" ca="1" si="27"/>
        <v>39984</v>
      </c>
      <c r="C173" s="82">
        <f t="shared" ca="1" si="30"/>
        <v>6</v>
      </c>
      <c r="D173" s="83">
        <f t="shared" ca="1" si="31"/>
        <v>6</v>
      </c>
      <c r="E173" s="94">
        <v>71</v>
      </c>
      <c r="F173" s="94">
        <v>71</v>
      </c>
      <c r="G173" s="94">
        <v>41</v>
      </c>
      <c r="H173" s="94">
        <v>0</v>
      </c>
      <c r="I173" s="83">
        <f t="shared" si="23"/>
        <v>41</v>
      </c>
      <c r="J173" s="72">
        <v>16543</v>
      </c>
      <c r="K173" s="94">
        <v>0</v>
      </c>
      <c r="L173" s="94">
        <v>225</v>
      </c>
      <c r="M173" s="99">
        <f t="shared" si="24"/>
        <v>16768</v>
      </c>
      <c r="N173" s="99">
        <f t="shared" si="25"/>
        <v>408.97560975609758</v>
      </c>
      <c r="O173" s="99">
        <f t="shared" si="28"/>
        <v>236.16901408450704</v>
      </c>
      <c r="P173" s="99">
        <f t="shared" si="29"/>
        <v>236.16901408450704</v>
      </c>
      <c r="Q173" s="74">
        <f t="shared" si="26"/>
        <v>1</v>
      </c>
      <c r="R173" s="104">
        <v>6933.15</v>
      </c>
      <c r="S173" s="104">
        <v>308.14</v>
      </c>
      <c r="T173" s="105">
        <v>9552.34</v>
      </c>
    </row>
    <row r="174" spans="1:20">
      <c r="A174" s="68" t="b">
        <f t="shared" si="22"/>
        <v>1</v>
      </c>
      <c r="B174" s="89">
        <f t="shared" ca="1" si="27"/>
        <v>39985</v>
      </c>
      <c r="C174" s="80">
        <f t="shared" ca="1" si="30"/>
        <v>6</v>
      </c>
      <c r="D174" s="81">
        <f t="shared" ca="1" si="31"/>
        <v>7</v>
      </c>
      <c r="E174" s="94">
        <v>56</v>
      </c>
      <c r="F174" s="94">
        <v>70</v>
      </c>
      <c r="G174" s="94">
        <v>46</v>
      </c>
      <c r="H174" s="94">
        <v>0</v>
      </c>
      <c r="I174" s="81">
        <f t="shared" si="23"/>
        <v>46</v>
      </c>
      <c r="J174" s="72">
        <v>9856</v>
      </c>
      <c r="K174" s="94">
        <v>0</v>
      </c>
      <c r="L174" s="94">
        <v>0</v>
      </c>
      <c r="M174" s="98">
        <f t="shared" si="24"/>
        <v>9856</v>
      </c>
      <c r="N174" s="98">
        <f t="shared" si="25"/>
        <v>214.2608695652174</v>
      </c>
      <c r="O174" s="98">
        <f t="shared" si="28"/>
        <v>176</v>
      </c>
      <c r="P174" s="98">
        <f t="shared" si="29"/>
        <v>140.80000000000001</v>
      </c>
      <c r="Q174" s="73">
        <f t="shared" si="26"/>
        <v>0.8</v>
      </c>
      <c r="R174" s="104">
        <v>3026.8</v>
      </c>
      <c r="S174" s="104">
        <v>128.80000000000001</v>
      </c>
      <c r="T174" s="105">
        <v>5152</v>
      </c>
    </row>
    <row r="175" spans="1:20">
      <c r="A175" s="68" t="b">
        <f t="shared" si="22"/>
        <v>1</v>
      </c>
      <c r="B175" s="91">
        <f t="shared" ca="1" si="27"/>
        <v>39986</v>
      </c>
      <c r="C175" s="84">
        <f t="shared" ca="1" si="30"/>
        <v>6</v>
      </c>
      <c r="D175" s="85">
        <f t="shared" ca="1" si="31"/>
        <v>1</v>
      </c>
      <c r="E175" s="94">
        <v>55</v>
      </c>
      <c r="F175" s="94">
        <v>70</v>
      </c>
      <c r="G175" s="94">
        <v>53</v>
      </c>
      <c r="H175" s="94">
        <v>0</v>
      </c>
      <c r="I175" s="85">
        <f t="shared" si="23"/>
        <v>53</v>
      </c>
      <c r="J175" s="72">
        <v>8690</v>
      </c>
      <c r="K175" s="94">
        <v>0</v>
      </c>
      <c r="L175" s="94">
        <v>0</v>
      </c>
      <c r="M175" s="100">
        <f t="shared" si="24"/>
        <v>8690</v>
      </c>
      <c r="N175" s="100">
        <f t="shared" si="25"/>
        <v>163.96226415094338</v>
      </c>
      <c r="O175" s="100">
        <f t="shared" si="28"/>
        <v>158</v>
      </c>
      <c r="P175" s="100">
        <f t="shared" si="29"/>
        <v>124.14285714285714</v>
      </c>
      <c r="Q175" s="75">
        <f t="shared" si="26"/>
        <v>0.7857142857142857</v>
      </c>
      <c r="R175" s="104">
        <v>2932.6</v>
      </c>
      <c r="S175" s="104">
        <v>136.4</v>
      </c>
      <c r="T175" s="105">
        <v>4433</v>
      </c>
    </row>
    <row r="176" spans="1:20">
      <c r="A176" s="68" t="b">
        <f t="shared" si="22"/>
        <v>1</v>
      </c>
      <c r="B176" s="89">
        <f t="shared" ca="1" si="27"/>
        <v>39987</v>
      </c>
      <c r="C176" s="80">
        <f t="shared" ca="1" si="30"/>
        <v>6</v>
      </c>
      <c r="D176" s="81">
        <f t="shared" ca="1" si="31"/>
        <v>2</v>
      </c>
      <c r="E176" s="94">
        <v>50</v>
      </c>
      <c r="F176" s="94">
        <v>70</v>
      </c>
      <c r="G176" s="94">
        <v>65</v>
      </c>
      <c r="H176" s="94">
        <v>0</v>
      </c>
      <c r="I176" s="81">
        <f t="shared" si="23"/>
        <v>65</v>
      </c>
      <c r="J176" s="72">
        <v>9850</v>
      </c>
      <c r="K176" s="94">
        <v>0</v>
      </c>
      <c r="L176" s="94">
        <v>176</v>
      </c>
      <c r="M176" s="98">
        <f t="shared" si="24"/>
        <v>10026</v>
      </c>
      <c r="N176" s="98">
        <f t="shared" si="25"/>
        <v>154.24615384615385</v>
      </c>
      <c r="O176" s="98">
        <f t="shared" si="28"/>
        <v>200.52</v>
      </c>
      <c r="P176" s="98">
        <f t="shared" si="29"/>
        <v>143.22857142857143</v>
      </c>
      <c r="Q176" s="73">
        <f t="shared" si="26"/>
        <v>0.7142857142857143</v>
      </c>
      <c r="R176" s="104">
        <v>2940</v>
      </c>
      <c r="S176" s="104">
        <v>294</v>
      </c>
      <c r="T176" s="105">
        <v>7350</v>
      </c>
    </row>
    <row r="177" spans="1:20">
      <c r="A177" s="68" t="b">
        <f t="shared" si="22"/>
        <v>1</v>
      </c>
      <c r="B177" s="90">
        <f t="shared" ca="1" si="27"/>
        <v>39988</v>
      </c>
      <c r="C177" s="82">
        <f t="shared" ca="1" si="30"/>
        <v>6</v>
      </c>
      <c r="D177" s="83">
        <f t="shared" ca="1" si="31"/>
        <v>3</v>
      </c>
      <c r="E177" s="94">
        <v>49</v>
      </c>
      <c r="F177" s="94">
        <v>70</v>
      </c>
      <c r="G177" s="94">
        <v>69</v>
      </c>
      <c r="H177" s="94">
        <v>0</v>
      </c>
      <c r="I177" s="83">
        <f t="shared" si="23"/>
        <v>69</v>
      </c>
      <c r="J177" s="72">
        <v>5145</v>
      </c>
      <c r="K177" s="94">
        <v>0</v>
      </c>
      <c r="L177" s="94">
        <v>0</v>
      </c>
      <c r="M177" s="99">
        <f t="shared" si="24"/>
        <v>5145</v>
      </c>
      <c r="N177" s="99">
        <f t="shared" si="25"/>
        <v>74.565217391304344</v>
      </c>
      <c r="O177" s="99">
        <f t="shared" si="28"/>
        <v>105</v>
      </c>
      <c r="P177" s="99">
        <f t="shared" si="29"/>
        <v>73.5</v>
      </c>
      <c r="Q177" s="74">
        <f t="shared" si="26"/>
        <v>0.7</v>
      </c>
      <c r="R177" s="104">
        <v>3615.71</v>
      </c>
      <c r="S177" s="104">
        <v>76.930000000000007</v>
      </c>
      <c r="T177" s="105">
        <v>3307.99</v>
      </c>
    </row>
    <row r="178" spans="1:20">
      <c r="A178" s="68" t="b">
        <f t="shared" si="22"/>
        <v>1</v>
      </c>
      <c r="B178" s="89">
        <f t="shared" ca="1" si="27"/>
        <v>39989</v>
      </c>
      <c r="C178" s="80">
        <f t="shared" ca="1" si="30"/>
        <v>6</v>
      </c>
      <c r="D178" s="81">
        <f t="shared" ca="1" si="31"/>
        <v>4</v>
      </c>
      <c r="E178" s="94">
        <v>51</v>
      </c>
      <c r="F178" s="94">
        <v>71</v>
      </c>
      <c r="G178" s="94">
        <v>57</v>
      </c>
      <c r="H178" s="94">
        <v>0</v>
      </c>
      <c r="I178" s="81">
        <f t="shared" si="23"/>
        <v>57</v>
      </c>
      <c r="J178" s="72">
        <v>8721</v>
      </c>
      <c r="K178" s="94">
        <v>0</v>
      </c>
      <c r="L178" s="94">
        <v>0</v>
      </c>
      <c r="M178" s="98">
        <f t="shared" si="24"/>
        <v>8721</v>
      </c>
      <c r="N178" s="98">
        <f t="shared" si="25"/>
        <v>153</v>
      </c>
      <c r="O178" s="98">
        <f t="shared" si="28"/>
        <v>171</v>
      </c>
      <c r="P178" s="98">
        <f t="shared" si="29"/>
        <v>122.83098591549296</v>
      </c>
      <c r="Q178" s="73">
        <f t="shared" si="26"/>
        <v>0.71830985915492962</v>
      </c>
      <c r="R178" s="104">
        <v>4479.84</v>
      </c>
      <c r="S178" s="104">
        <v>186.66</v>
      </c>
      <c r="T178" s="105">
        <v>5973.12</v>
      </c>
    </row>
    <row r="179" spans="1:20">
      <c r="A179" s="68" t="b">
        <f t="shared" si="22"/>
        <v>1</v>
      </c>
      <c r="B179" s="91">
        <f t="shared" ca="1" si="27"/>
        <v>39990</v>
      </c>
      <c r="C179" s="84">
        <f t="shared" ca="1" si="30"/>
        <v>6</v>
      </c>
      <c r="D179" s="85">
        <f t="shared" ca="1" si="31"/>
        <v>5</v>
      </c>
      <c r="E179" s="94">
        <v>71</v>
      </c>
      <c r="F179" s="94">
        <v>71</v>
      </c>
      <c r="G179" s="94">
        <v>34</v>
      </c>
      <c r="H179" s="94">
        <v>0</v>
      </c>
      <c r="I179" s="85">
        <f t="shared" si="23"/>
        <v>34</v>
      </c>
      <c r="J179" s="72">
        <v>17253</v>
      </c>
      <c r="K179" s="94">
        <v>0</v>
      </c>
      <c r="L179" s="94">
        <v>0</v>
      </c>
      <c r="M179" s="100">
        <f t="shared" si="24"/>
        <v>17253</v>
      </c>
      <c r="N179" s="100">
        <f t="shared" si="25"/>
        <v>507.44117647058823</v>
      </c>
      <c r="O179" s="100">
        <f t="shared" si="28"/>
        <v>243</v>
      </c>
      <c r="P179" s="100">
        <f t="shared" si="29"/>
        <v>243</v>
      </c>
      <c r="Q179" s="75">
        <f t="shared" si="26"/>
        <v>1</v>
      </c>
      <c r="R179" s="104">
        <v>5680</v>
      </c>
      <c r="S179" s="104">
        <v>142</v>
      </c>
      <c r="T179" s="105">
        <v>5964</v>
      </c>
    </row>
    <row r="180" spans="1:20">
      <c r="A180" s="68" t="b">
        <f t="shared" si="22"/>
        <v>1</v>
      </c>
      <c r="B180" s="89">
        <f t="shared" ca="1" si="27"/>
        <v>39991</v>
      </c>
      <c r="C180" s="80">
        <f t="shared" ca="1" si="30"/>
        <v>6</v>
      </c>
      <c r="D180" s="81">
        <f t="shared" ca="1" si="31"/>
        <v>6</v>
      </c>
      <c r="E180" s="94">
        <v>71</v>
      </c>
      <c r="F180" s="94">
        <v>71</v>
      </c>
      <c r="G180" s="94">
        <v>55</v>
      </c>
      <c r="H180" s="94">
        <v>0</v>
      </c>
      <c r="I180" s="81">
        <f t="shared" si="23"/>
        <v>55</v>
      </c>
      <c r="J180" s="72">
        <v>15478</v>
      </c>
      <c r="K180" s="94">
        <v>0</v>
      </c>
      <c r="L180" s="94">
        <v>15</v>
      </c>
      <c r="M180" s="98">
        <f t="shared" si="24"/>
        <v>15493</v>
      </c>
      <c r="N180" s="98">
        <f t="shared" si="25"/>
        <v>281.69090909090909</v>
      </c>
      <c r="O180" s="98">
        <f t="shared" si="28"/>
        <v>218.21126760563379</v>
      </c>
      <c r="P180" s="98">
        <f t="shared" si="29"/>
        <v>218.21126760563379</v>
      </c>
      <c r="Q180" s="73">
        <f t="shared" si="26"/>
        <v>1</v>
      </c>
      <c r="R180" s="104">
        <v>5476.94</v>
      </c>
      <c r="S180" s="104">
        <v>144.13</v>
      </c>
      <c r="T180" s="105">
        <v>9080.19</v>
      </c>
    </row>
    <row r="181" spans="1:20">
      <c r="A181" s="68" t="b">
        <f t="shared" si="22"/>
        <v>1</v>
      </c>
      <c r="B181" s="90">
        <f t="shared" ca="1" si="27"/>
        <v>39992</v>
      </c>
      <c r="C181" s="82">
        <f t="shared" ca="1" si="30"/>
        <v>6</v>
      </c>
      <c r="D181" s="83">
        <f t="shared" ca="1" si="31"/>
        <v>7</v>
      </c>
      <c r="E181" s="94">
        <v>56</v>
      </c>
      <c r="F181" s="94">
        <v>71</v>
      </c>
      <c r="G181" s="94">
        <v>52</v>
      </c>
      <c r="H181" s="94">
        <v>0</v>
      </c>
      <c r="I181" s="83">
        <f t="shared" si="23"/>
        <v>52</v>
      </c>
      <c r="J181" s="72">
        <v>6664</v>
      </c>
      <c r="K181" s="94">
        <v>0</v>
      </c>
      <c r="L181" s="94">
        <v>5</v>
      </c>
      <c r="M181" s="99">
        <f t="shared" si="24"/>
        <v>6669</v>
      </c>
      <c r="N181" s="99">
        <f t="shared" si="25"/>
        <v>128.25</v>
      </c>
      <c r="O181" s="99">
        <f t="shared" si="28"/>
        <v>119.08928571428571</v>
      </c>
      <c r="P181" s="99">
        <f t="shared" si="29"/>
        <v>93.929577464788721</v>
      </c>
      <c r="Q181" s="74">
        <f t="shared" si="26"/>
        <v>0.78873239436619713</v>
      </c>
      <c r="R181" s="104">
        <v>3870.72</v>
      </c>
      <c r="S181" s="104">
        <v>80.64</v>
      </c>
      <c r="T181" s="105">
        <v>4515.84</v>
      </c>
    </row>
    <row r="182" spans="1:20">
      <c r="A182" s="68" t="b">
        <f t="shared" si="22"/>
        <v>1</v>
      </c>
      <c r="B182" s="89">
        <f t="shared" ca="1" si="27"/>
        <v>39993</v>
      </c>
      <c r="C182" s="80">
        <f t="shared" ca="1" si="30"/>
        <v>6</v>
      </c>
      <c r="D182" s="81">
        <f t="shared" ca="1" si="31"/>
        <v>1</v>
      </c>
      <c r="E182" s="94">
        <v>46</v>
      </c>
      <c r="F182" s="94">
        <v>71</v>
      </c>
      <c r="G182" s="94">
        <v>58</v>
      </c>
      <c r="H182" s="94">
        <v>0</v>
      </c>
      <c r="I182" s="81">
        <f t="shared" si="23"/>
        <v>58</v>
      </c>
      <c r="J182" s="72">
        <v>8740</v>
      </c>
      <c r="K182" s="94">
        <v>0</v>
      </c>
      <c r="L182" s="94">
        <v>0</v>
      </c>
      <c r="M182" s="98">
        <f t="shared" si="24"/>
        <v>8740</v>
      </c>
      <c r="N182" s="98">
        <f t="shared" si="25"/>
        <v>150.68965517241378</v>
      </c>
      <c r="O182" s="98">
        <f t="shared" si="28"/>
        <v>190</v>
      </c>
      <c r="P182" s="98">
        <f t="shared" si="29"/>
        <v>123.09859154929578</v>
      </c>
      <c r="Q182" s="73">
        <f t="shared" si="26"/>
        <v>0.647887323943662</v>
      </c>
      <c r="R182" s="104">
        <v>2260.44</v>
      </c>
      <c r="S182" s="104">
        <v>115.92</v>
      </c>
      <c r="T182" s="105">
        <v>2782.08</v>
      </c>
    </row>
    <row r="183" spans="1:20">
      <c r="A183" s="68" t="b">
        <f t="shared" si="22"/>
        <v>1</v>
      </c>
      <c r="B183" s="91">
        <f t="shared" ca="1" si="27"/>
        <v>39994</v>
      </c>
      <c r="C183" s="84">
        <f t="shared" ca="1" si="30"/>
        <v>6</v>
      </c>
      <c r="D183" s="85">
        <f t="shared" ca="1" si="31"/>
        <v>2</v>
      </c>
      <c r="E183" s="94">
        <v>51</v>
      </c>
      <c r="F183" s="94">
        <v>69</v>
      </c>
      <c r="G183" s="94">
        <v>57</v>
      </c>
      <c r="H183" s="94">
        <v>0</v>
      </c>
      <c r="I183" s="85">
        <f t="shared" si="23"/>
        <v>57</v>
      </c>
      <c r="J183" s="72">
        <v>6222</v>
      </c>
      <c r="K183" s="94">
        <v>0</v>
      </c>
      <c r="L183" s="94">
        <v>0</v>
      </c>
      <c r="M183" s="100">
        <f t="shared" si="24"/>
        <v>6222</v>
      </c>
      <c r="N183" s="100">
        <f t="shared" si="25"/>
        <v>109.15789473684211</v>
      </c>
      <c r="O183" s="100">
        <f t="shared" si="28"/>
        <v>122</v>
      </c>
      <c r="P183" s="100">
        <f t="shared" si="29"/>
        <v>90.173913043478251</v>
      </c>
      <c r="Q183" s="75">
        <f t="shared" si="26"/>
        <v>0.73913043478260865</v>
      </c>
      <c r="R183" s="104">
        <v>2448</v>
      </c>
      <c r="S183" s="104">
        <v>102</v>
      </c>
      <c r="T183" s="105">
        <v>3213</v>
      </c>
    </row>
    <row r="184" spans="1:20">
      <c r="A184" s="68" t="b">
        <f t="shared" si="22"/>
        <v>1</v>
      </c>
      <c r="B184" s="89">
        <f t="shared" ca="1" si="27"/>
        <v>39995</v>
      </c>
      <c r="C184" s="80">
        <f t="shared" ca="1" si="30"/>
        <v>7</v>
      </c>
      <c r="D184" s="81">
        <f t="shared" ca="1" si="31"/>
        <v>3</v>
      </c>
      <c r="E184" s="94">
        <v>37</v>
      </c>
      <c r="F184" s="94">
        <v>71</v>
      </c>
      <c r="G184" s="94">
        <v>34</v>
      </c>
      <c r="H184" s="94">
        <v>0</v>
      </c>
      <c r="I184" s="81">
        <f t="shared" si="23"/>
        <v>34</v>
      </c>
      <c r="J184" s="72">
        <v>5402</v>
      </c>
      <c r="K184" s="94">
        <v>0</v>
      </c>
      <c r="L184" s="94">
        <v>128</v>
      </c>
      <c r="M184" s="98">
        <f t="shared" si="24"/>
        <v>5530</v>
      </c>
      <c r="N184" s="98">
        <f t="shared" si="25"/>
        <v>162.64705882352942</v>
      </c>
      <c r="O184" s="98">
        <f t="shared" si="28"/>
        <v>149.45945945945945</v>
      </c>
      <c r="P184" s="98">
        <f t="shared" si="29"/>
        <v>77.887323943661968</v>
      </c>
      <c r="Q184" s="73">
        <f t="shared" si="26"/>
        <v>0.52112676056338025</v>
      </c>
      <c r="R184" s="104">
        <v>3150.18</v>
      </c>
      <c r="S184" s="104">
        <v>146.52000000000001</v>
      </c>
      <c r="T184" s="105">
        <v>4322.34</v>
      </c>
    </row>
    <row r="185" spans="1:20">
      <c r="A185" s="68" t="b">
        <f t="shared" si="22"/>
        <v>1</v>
      </c>
      <c r="B185" s="90">
        <f t="shared" ca="1" si="27"/>
        <v>39996</v>
      </c>
      <c r="C185" s="82">
        <f t="shared" ca="1" si="30"/>
        <v>7</v>
      </c>
      <c r="D185" s="83">
        <f t="shared" ca="1" si="31"/>
        <v>4</v>
      </c>
      <c r="E185" s="94">
        <v>46</v>
      </c>
      <c r="F185" s="94">
        <v>70</v>
      </c>
      <c r="G185" s="94">
        <v>46</v>
      </c>
      <c r="H185" s="94">
        <v>0</v>
      </c>
      <c r="I185" s="83">
        <f t="shared" si="23"/>
        <v>46</v>
      </c>
      <c r="J185" s="72">
        <v>4646</v>
      </c>
      <c r="K185" s="94">
        <v>0</v>
      </c>
      <c r="L185" s="94">
        <v>0</v>
      </c>
      <c r="M185" s="99">
        <f t="shared" si="24"/>
        <v>4646</v>
      </c>
      <c r="N185" s="99">
        <f t="shared" si="25"/>
        <v>101</v>
      </c>
      <c r="O185" s="99">
        <f t="shared" si="28"/>
        <v>101</v>
      </c>
      <c r="P185" s="99">
        <f t="shared" si="29"/>
        <v>66.371428571428567</v>
      </c>
      <c r="Q185" s="74">
        <f t="shared" si="26"/>
        <v>0.65714285714285714</v>
      </c>
      <c r="R185" s="104">
        <v>1851.96</v>
      </c>
      <c r="S185" s="104">
        <v>168.36</v>
      </c>
      <c r="T185" s="105">
        <v>3760.04</v>
      </c>
    </row>
    <row r="186" spans="1:20">
      <c r="A186" s="68" t="b">
        <f t="shared" si="22"/>
        <v>1</v>
      </c>
      <c r="B186" s="89">
        <f t="shared" ca="1" si="27"/>
        <v>39997</v>
      </c>
      <c r="C186" s="80">
        <f t="shared" ca="1" si="30"/>
        <v>7</v>
      </c>
      <c r="D186" s="81">
        <f t="shared" ca="1" si="31"/>
        <v>5</v>
      </c>
      <c r="E186" s="94">
        <v>68</v>
      </c>
      <c r="F186" s="94">
        <v>70</v>
      </c>
      <c r="G186" s="94">
        <v>46</v>
      </c>
      <c r="H186" s="94">
        <v>0</v>
      </c>
      <c r="I186" s="81">
        <f t="shared" si="23"/>
        <v>46</v>
      </c>
      <c r="J186" s="72">
        <v>15708</v>
      </c>
      <c r="K186" s="94">
        <v>0</v>
      </c>
      <c r="L186" s="94">
        <v>0</v>
      </c>
      <c r="M186" s="98">
        <f t="shared" si="24"/>
        <v>15708</v>
      </c>
      <c r="N186" s="98">
        <f t="shared" si="25"/>
        <v>341.47826086956519</v>
      </c>
      <c r="O186" s="98">
        <f t="shared" si="28"/>
        <v>231</v>
      </c>
      <c r="P186" s="98">
        <f t="shared" si="29"/>
        <v>224.4</v>
      </c>
      <c r="Q186" s="73">
        <f t="shared" si="26"/>
        <v>0.97142857142857142</v>
      </c>
      <c r="R186" s="104">
        <v>4974.2</v>
      </c>
      <c r="S186" s="104">
        <v>426.36</v>
      </c>
      <c r="T186" s="105">
        <v>9806.2800000000007</v>
      </c>
    </row>
    <row r="187" spans="1:20">
      <c r="A187" s="68" t="b">
        <f t="shared" si="22"/>
        <v>1</v>
      </c>
      <c r="B187" s="91">
        <f t="shared" ca="1" si="27"/>
        <v>39998</v>
      </c>
      <c r="C187" s="84">
        <f t="shared" ca="1" si="30"/>
        <v>7</v>
      </c>
      <c r="D187" s="85">
        <f t="shared" ca="1" si="31"/>
        <v>6</v>
      </c>
      <c r="E187" s="94">
        <v>71</v>
      </c>
      <c r="F187" s="94">
        <v>70</v>
      </c>
      <c r="G187" s="94">
        <v>65</v>
      </c>
      <c r="H187" s="94">
        <v>0</v>
      </c>
      <c r="I187" s="85">
        <f t="shared" si="23"/>
        <v>65</v>
      </c>
      <c r="J187" s="72">
        <v>14342</v>
      </c>
      <c r="K187" s="94">
        <v>0</v>
      </c>
      <c r="L187" s="94">
        <v>0</v>
      </c>
      <c r="M187" s="100">
        <f t="shared" si="24"/>
        <v>14342</v>
      </c>
      <c r="N187" s="100">
        <f t="shared" si="25"/>
        <v>220.64615384615385</v>
      </c>
      <c r="O187" s="100">
        <f t="shared" si="28"/>
        <v>202</v>
      </c>
      <c r="P187" s="100">
        <f t="shared" si="29"/>
        <v>204.88571428571427</v>
      </c>
      <c r="Q187" s="75">
        <f t="shared" si="26"/>
        <v>1.0142857142857142</v>
      </c>
      <c r="R187" s="104">
        <v>5482.62</v>
      </c>
      <c r="S187" s="104">
        <v>498.42</v>
      </c>
      <c r="T187" s="105">
        <v>7974.72</v>
      </c>
    </row>
    <row r="188" spans="1:20">
      <c r="A188" s="68" t="b">
        <f t="shared" si="22"/>
        <v>1</v>
      </c>
      <c r="B188" s="89">
        <f t="shared" ca="1" si="27"/>
        <v>39999</v>
      </c>
      <c r="C188" s="80">
        <f t="shared" ca="1" si="30"/>
        <v>7</v>
      </c>
      <c r="D188" s="81">
        <f t="shared" ca="1" si="31"/>
        <v>7</v>
      </c>
      <c r="E188" s="94">
        <v>56</v>
      </c>
      <c r="F188" s="94">
        <v>71</v>
      </c>
      <c r="G188" s="94">
        <v>34</v>
      </c>
      <c r="H188" s="94">
        <v>0</v>
      </c>
      <c r="I188" s="81">
        <f t="shared" si="23"/>
        <v>34</v>
      </c>
      <c r="J188" s="72">
        <v>7728</v>
      </c>
      <c r="K188" s="94">
        <v>0</v>
      </c>
      <c r="L188" s="94">
        <v>128</v>
      </c>
      <c r="M188" s="98">
        <f t="shared" si="24"/>
        <v>7856</v>
      </c>
      <c r="N188" s="98">
        <f t="shared" si="25"/>
        <v>231.05882352941177</v>
      </c>
      <c r="O188" s="98">
        <f t="shared" si="28"/>
        <v>140.28571428571428</v>
      </c>
      <c r="P188" s="98">
        <f t="shared" si="29"/>
        <v>110.64788732394365</v>
      </c>
      <c r="Q188" s="73">
        <f t="shared" si="26"/>
        <v>0.78873239436619713</v>
      </c>
      <c r="R188" s="104">
        <v>2494.2399999999998</v>
      </c>
      <c r="S188" s="104">
        <v>220.08</v>
      </c>
      <c r="T188" s="105">
        <v>4695.04</v>
      </c>
    </row>
    <row r="189" spans="1:20">
      <c r="A189" s="68" t="b">
        <f t="shared" si="22"/>
        <v>1</v>
      </c>
      <c r="B189" s="90">
        <f t="shared" ca="1" si="27"/>
        <v>40000</v>
      </c>
      <c r="C189" s="82">
        <f t="shared" ca="1" si="30"/>
        <v>7</v>
      </c>
      <c r="D189" s="83">
        <f t="shared" ca="1" si="31"/>
        <v>1</v>
      </c>
      <c r="E189" s="94">
        <v>53</v>
      </c>
      <c r="F189" s="94">
        <v>70</v>
      </c>
      <c r="G189" s="94">
        <v>46</v>
      </c>
      <c r="H189" s="94">
        <v>0</v>
      </c>
      <c r="I189" s="83">
        <f t="shared" si="23"/>
        <v>46</v>
      </c>
      <c r="J189" s="72">
        <v>6519</v>
      </c>
      <c r="K189" s="94">
        <v>0</v>
      </c>
      <c r="L189" s="94">
        <v>0</v>
      </c>
      <c r="M189" s="99">
        <f t="shared" si="24"/>
        <v>6519</v>
      </c>
      <c r="N189" s="99">
        <f t="shared" si="25"/>
        <v>141.71739130434781</v>
      </c>
      <c r="O189" s="99">
        <f t="shared" si="28"/>
        <v>123</v>
      </c>
      <c r="P189" s="99">
        <f t="shared" si="29"/>
        <v>93.128571428571419</v>
      </c>
      <c r="Q189" s="74">
        <f t="shared" si="26"/>
        <v>0.75714285714285712</v>
      </c>
      <c r="R189" s="104">
        <v>2747.52</v>
      </c>
      <c r="S189" s="104">
        <v>114.48</v>
      </c>
      <c r="T189" s="105">
        <v>3491.64</v>
      </c>
    </row>
    <row r="190" spans="1:20">
      <c r="A190" s="68" t="b">
        <f t="shared" si="22"/>
        <v>1</v>
      </c>
      <c r="B190" s="89">
        <f t="shared" ca="1" si="27"/>
        <v>40001</v>
      </c>
      <c r="C190" s="80">
        <f t="shared" ca="1" si="30"/>
        <v>7</v>
      </c>
      <c r="D190" s="81">
        <f t="shared" ca="1" si="31"/>
        <v>2</v>
      </c>
      <c r="E190" s="94">
        <v>49</v>
      </c>
      <c r="F190" s="94">
        <v>70</v>
      </c>
      <c r="G190" s="94">
        <v>65</v>
      </c>
      <c r="H190" s="94">
        <v>0</v>
      </c>
      <c r="I190" s="81">
        <f t="shared" si="23"/>
        <v>65</v>
      </c>
      <c r="J190" s="72">
        <v>9016</v>
      </c>
      <c r="K190" s="94">
        <v>0</v>
      </c>
      <c r="L190" s="94">
        <v>0</v>
      </c>
      <c r="M190" s="98">
        <f t="shared" si="24"/>
        <v>9016</v>
      </c>
      <c r="N190" s="98">
        <f t="shared" si="25"/>
        <v>138.7076923076923</v>
      </c>
      <c r="O190" s="98">
        <f t="shared" si="28"/>
        <v>184</v>
      </c>
      <c r="P190" s="98">
        <f t="shared" si="29"/>
        <v>128.79999999999998</v>
      </c>
      <c r="Q190" s="73">
        <f t="shared" si="26"/>
        <v>0.7</v>
      </c>
      <c r="R190" s="104">
        <v>3946.95</v>
      </c>
      <c r="S190" s="104">
        <v>0</v>
      </c>
      <c r="T190" s="105">
        <v>6665.96</v>
      </c>
    </row>
    <row r="191" spans="1:20">
      <c r="A191" s="68" t="b">
        <f t="shared" si="22"/>
        <v>1</v>
      </c>
      <c r="B191" s="91">
        <f t="shared" ca="1" si="27"/>
        <v>40002</v>
      </c>
      <c r="C191" s="84">
        <f t="shared" ca="1" si="30"/>
        <v>7</v>
      </c>
      <c r="D191" s="85">
        <f t="shared" ca="1" si="31"/>
        <v>3</v>
      </c>
      <c r="E191" s="94">
        <v>51</v>
      </c>
      <c r="F191" s="94">
        <v>71</v>
      </c>
      <c r="G191" s="94">
        <v>57</v>
      </c>
      <c r="H191" s="94">
        <v>0</v>
      </c>
      <c r="I191" s="85">
        <f t="shared" si="23"/>
        <v>57</v>
      </c>
      <c r="J191" s="72">
        <v>6426</v>
      </c>
      <c r="K191" s="94">
        <v>0</v>
      </c>
      <c r="L191" s="94">
        <v>0</v>
      </c>
      <c r="M191" s="100">
        <f t="shared" si="24"/>
        <v>6426</v>
      </c>
      <c r="N191" s="100">
        <f t="shared" si="25"/>
        <v>112.73684210526316</v>
      </c>
      <c r="O191" s="100">
        <f t="shared" si="28"/>
        <v>126</v>
      </c>
      <c r="P191" s="100">
        <f t="shared" si="29"/>
        <v>90.507042253521135</v>
      </c>
      <c r="Q191" s="75">
        <f t="shared" si="26"/>
        <v>0.71830985915492962</v>
      </c>
      <c r="R191" s="104">
        <v>2409.75</v>
      </c>
      <c r="S191" s="104">
        <v>107.1</v>
      </c>
      <c r="T191" s="105">
        <v>3213</v>
      </c>
    </row>
    <row r="192" spans="1:20">
      <c r="A192" s="68" t="b">
        <f t="shared" si="22"/>
        <v>1</v>
      </c>
      <c r="B192" s="89">
        <f t="shared" ca="1" si="27"/>
        <v>40003</v>
      </c>
      <c r="C192" s="80">
        <f t="shared" ca="1" si="30"/>
        <v>7</v>
      </c>
      <c r="D192" s="81">
        <f t="shared" ca="1" si="31"/>
        <v>4</v>
      </c>
      <c r="E192" s="94">
        <v>53</v>
      </c>
      <c r="F192" s="94">
        <v>71</v>
      </c>
      <c r="G192" s="94">
        <v>34</v>
      </c>
      <c r="H192" s="94">
        <v>0</v>
      </c>
      <c r="I192" s="81">
        <f t="shared" si="23"/>
        <v>34</v>
      </c>
      <c r="J192" s="72">
        <v>6678</v>
      </c>
      <c r="K192" s="94">
        <v>0</v>
      </c>
      <c r="L192" s="94">
        <v>0</v>
      </c>
      <c r="M192" s="98">
        <f t="shared" si="24"/>
        <v>6678</v>
      </c>
      <c r="N192" s="98">
        <f t="shared" si="25"/>
        <v>196.41176470588235</v>
      </c>
      <c r="O192" s="98">
        <f t="shared" si="28"/>
        <v>126</v>
      </c>
      <c r="P192" s="98">
        <f t="shared" si="29"/>
        <v>94.056338028169009</v>
      </c>
      <c r="Q192" s="73">
        <f t="shared" si="26"/>
        <v>0.74647887323943662</v>
      </c>
      <c r="R192" s="104">
        <v>3148.2</v>
      </c>
      <c r="S192" s="104">
        <v>0</v>
      </c>
      <c r="T192" s="105">
        <v>6926.04</v>
      </c>
    </row>
    <row r="193" spans="1:20">
      <c r="A193" s="68" t="b">
        <f t="shared" si="22"/>
        <v>1</v>
      </c>
      <c r="B193" s="90">
        <f t="shared" ca="1" si="27"/>
        <v>40004</v>
      </c>
      <c r="C193" s="82">
        <f t="shared" ca="1" si="30"/>
        <v>7</v>
      </c>
      <c r="D193" s="83">
        <f t="shared" ca="1" si="31"/>
        <v>5</v>
      </c>
      <c r="E193" s="94">
        <v>71</v>
      </c>
      <c r="F193" s="94">
        <v>71</v>
      </c>
      <c r="G193" s="94">
        <v>66</v>
      </c>
      <c r="H193" s="94">
        <v>0</v>
      </c>
      <c r="I193" s="83">
        <f t="shared" si="23"/>
        <v>66</v>
      </c>
      <c r="J193" s="72">
        <v>15052</v>
      </c>
      <c r="K193" s="94">
        <v>0</v>
      </c>
      <c r="L193" s="94">
        <v>15</v>
      </c>
      <c r="M193" s="99">
        <f t="shared" si="24"/>
        <v>15067</v>
      </c>
      <c r="N193" s="99">
        <f t="shared" si="25"/>
        <v>228.28787878787878</v>
      </c>
      <c r="O193" s="99">
        <f t="shared" si="28"/>
        <v>212.21126760563379</v>
      </c>
      <c r="P193" s="99">
        <f t="shared" si="29"/>
        <v>212.21126760563379</v>
      </c>
      <c r="Q193" s="74">
        <f t="shared" si="26"/>
        <v>1</v>
      </c>
      <c r="R193" s="104">
        <v>4666.12</v>
      </c>
      <c r="S193" s="104">
        <v>0</v>
      </c>
      <c r="T193" s="105">
        <v>11891.08</v>
      </c>
    </row>
    <row r="194" spans="1:20">
      <c r="A194" s="68" t="b">
        <f t="shared" si="22"/>
        <v>1</v>
      </c>
      <c r="B194" s="89">
        <f t="shared" ca="1" si="27"/>
        <v>40005</v>
      </c>
      <c r="C194" s="80">
        <f t="shared" ca="1" si="30"/>
        <v>7</v>
      </c>
      <c r="D194" s="81">
        <f t="shared" ca="1" si="31"/>
        <v>6</v>
      </c>
      <c r="E194" s="94">
        <v>71</v>
      </c>
      <c r="F194" s="94">
        <v>71</v>
      </c>
      <c r="G194" s="94">
        <v>65</v>
      </c>
      <c r="H194" s="94">
        <v>0</v>
      </c>
      <c r="I194" s="81">
        <f t="shared" si="23"/>
        <v>65</v>
      </c>
      <c r="J194" s="72">
        <v>17324</v>
      </c>
      <c r="K194" s="94">
        <v>0</v>
      </c>
      <c r="L194" s="94">
        <v>5</v>
      </c>
      <c r="M194" s="98">
        <f t="shared" si="24"/>
        <v>17329</v>
      </c>
      <c r="N194" s="98">
        <f t="shared" si="25"/>
        <v>266.60000000000002</v>
      </c>
      <c r="O194" s="98">
        <f t="shared" si="28"/>
        <v>244.07042253521126</v>
      </c>
      <c r="P194" s="98">
        <f t="shared" si="29"/>
        <v>244.07042253521126</v>
      </c>
      <c r="Q194" s="73">
        <f t="shared" si="26"/>
        <v>1</v>
      </c>
      <c r="R194" s="104">
        <v>5731.83</v>
      </c>
      <c r="S194" s="104">
        <v>440.91</v>
      </c>
      <c r="T194" s="105">
        <v>7936.38</v>
      </c>
    </row>
    <row r="195" spans="1:20">
      <c r="A195" s="68" t="b">
        <f t="shared" si="22"/>
        <v>1</v>
      </c>
      <c r="B195" s="91">
        <f t="shared" ca="1" si="27"/>
        <v>40006</v>
      </c>
      <c r="C195" s="84">
        <f t="shared" ca="1" si="30"/>
        <v>7</v>
      </c>
      <c r="D195" s="85">
        <f t="shared" ca="1" si="31"/>
        <v>7</v>
      </c>
      <c r="E195" s="94">
        <v>53</v>
      </c>
      <c r="F195" s="94">
        <v>71</v>
      </c>
      <c r="G195" s="94">
        <v>62</v>
      </c>
      <c r="H195" s="94">
        <v>0</v>
      </c>
      <c r="I195" s="85">
        <f t="shared" si="23"/>
        <v>62</v>
      </c>
      <c r="J195" s="72">
        <v>10547</v>
      </c>
      <c r="K195" s="94">
        <v>0</v>
      </c>
      <c r="L195" s="94">
        <v>0</v>
      </c>
      <c r="M195" s="100">
        <f t="shared" si="24"/>
        <v>10547</v>
      </c>
      <c r="N195" s="100">
        <f t="shared" si="25"/>
        <v>170.11290322580646</v>
      </c>
      <c r="O195" s="100">
        <f t="shared" si="28"/>
        <v>199</v>
      </c>
      <c r="P195" s="100">
        <f t="shared" si="29"/>
        <v>148.5492957746479</v>
      </c>
      <c r="Q195" s="75">
        <f t="shared" si="26"/>
        <v>0.74647887323943662</v>
      </c>
      <c r="R195" s="104">
        <v>4193.3599999999997</v>
      </c>
      <c r="S195" s="104">
        <v>182.32</v>
      </c>
      <c r="T195" s="105">
        <v>5013.8</v>
      </c>
    </row>
    <row r="196" spans="1:20">
      <c r="A196" s="68" t="b">
        <f t="shared" ref="A196:A259" si="32">NOT(OR(E196="",F196="",G196="",H196="",J196="",K196="",L196=""))</f>
        <v>1</v>
      </c>
      <c r="B196" s="89">
        <f t="shared" ca="1" si="27"/>
        <v>40007</v>
      </c>
      <c r="C196" s="80">
        <f t="shared" ca="1" si="30"/>
        <v>7</v>
      </c>
      <c r="D196" s="81">
        <f t="shared" ca="1" si="31"/>
        <v>1</v>
      </c>
      <c r="E196" s="94">
        <v>56</v>
      </c>
      <c r="F196" s="94">
        <v>69</v>
      </c>
      <c r="G196" s="94">
        <v>45</v>
      </c>
      <c r="H196" s="94">
        <v>0</v>
      </c>
      <c r="I196" s="81">
        <f t="shared" ref="I196:I259" si="33">IF(A196,G196+H196,"")</f>
        <v>45</v>
      </c>
      <c r="J196" s="72">
        <v>11144</v>
      </c>
      <c r="K196" s="94">
        <v>0</v>
      </c>
      <c r="L196" s="94">
        <v>0</v>
      </c>
      <c r="M196" s="98">
        <f t="shared" ref="M196:M259" si="34">IF(A196,SUM(J196:L196),"")</f>
        <v>11144</v>
      </c>
      <c r="N196" s="98">
        <f t="shared" ref="N196:N259" si="35">IF(A196,M196/I196,"")</f>
        <v>247.64444444444445</v>
      </c>
      <c r="O196" s="98">
        <f t="shared" si="28"/>
        <v>199</v>
      </c>
      <c r="P196" s="98">
        <f t="shared" si="29"/>
        <v>161.50724637681159</v>
      </c>
      <c r="Q196" s="73">
        <f t="shared" ref="Q196:Q259" si="36">IF(A196,E196/F196,"")</f>
        <v>0.81159420289855078</v>
      </c>
      <c r="R196" s="104">
        <v>2704.8</v>
      </c>
      <c r="S196" s="104">
        <v>128.80000000000001</v>
      </c>
      <c r="T196" s="105">
        <v>3220</v>
      </c>
    </row>
    <row r="197" spans="1:20">
      <c r="A197" s="68" t="b">
        <f t="shared" si="32"/>
        <v>1</v>
      </c>
      <c r="B197" s="90">
        <f t="shared" ref="B197:B260" ca="1" si="37">B196+1</f>
        <v>40008</v>
      </c>
      <c r="C197" s="82">
        <f t="shared" ca="1" si="30"/>
        <v>7</v>
      </c>
      <c r="D197" s="83">
        <f t="shared" ca="1" si="31"/>
        <v>2</v>
      </c>
      <c r="E197" s="94">
        <v>53</v>
      </c>
      <c r="F197" s="94">
        <v>71</v>
      </c>
      <c r="G197" s="94">
        <v>69</v>
      </c>
      <c r="H197" s="94">
        <v>0</v>
      </c>
      <c r="I197" s="83">
        <f t="shared" si="33"/>
        <v>69</v>
      </c>
      <c r="J197" s="72">
        <v>10600</v>
      </c>
      <c r="K197" s="94">
        <v>0</v>
      </c>
      <c r="L197" s="94">
        <v>0</v>
      </c>
      <c r="M197" s="99">
        <f t="shared" si="34"/>
        <v>10600</v>
      </c>
      <c r="N197" s="99">
        <f t="shared" si="35"/>
        <v>153.62318840579709</v>
      </c>
      <c r="O197" s="99">
        <f t="shared" ref="O197:O260" si="38">IF(A197,M197/E197,"")</f>
        <v>200</v>
      </c>
      <c r="P197" s="99">
        <f t="shared" ref="P197:P260" si="39">IF(A197,O197*Q197,"")</f>
        <v>149.29577464788733</v>
      </c>
      <c r="Q197" s="74">
        <f t="shared" si="36"/>
        <v>0.74647887323943662</v>
      </c>
      <c r="R197" s="104">
        <v>2563.08</v>
      </c>
      <c r="S197" s="104">
        <v>197.16</v>
      </c>
      <c r="T197" s="105">
        <v>2694.52</v>
      </c>
    </row>
    <row r="198" spans="1:20">
      <c r="A198" s="68" t="b">
        <f t="shared" si="32"/>
        <v>1</v>
      </c>
      <c r="B198" s="89">
        <f t="shared" ca="1" si="37"/>
        <v>40009</v>
      </c>
      <c r="C198" s="80">
        <f t="shared" ca="1" si="30"/>
        <v>7</v>
      </c>
      <c r="D198" s="81">
        <f t="shared" ca="1" si="31"/>
        <v>3</v>
      </c>
      <c r="E198" s="94">
        <v>52</v>
      </c>
      <c r="F198" s="94">
        <v>71</v>
      </c>
      <c r="G198" s="94">
        <v>69</v>
      </c>
      <c r="H198" s="94">
        <v>0</v>
      </c>
      <c r="I198" s="81">
        <f t="shared" si="33"/>
        <v>69</v>
      </c>
      <c r="J198" s="72">
        <v>6084</v>
      </c>
      <c r="K198" s="94">
        <v>0</v>
      </c>
      <c r="L198" s="94">
        <v>0</v>
      </c>
      <c r="M198" s="98">
        <f t="shared" si="34"/>
        <v>6084</v>
      </c>
      <c r="N198" s="98">
        <f t="shared" si="35"/>
        <v>88.173913043478265</v>
      </c>
      <c r="O198" s="98">
        <f t="shared" si="38"/>
        <v>117</v>
      </c>
      <c r="P198" s="98">
        <f t="shared" si="39"/>
        <v>85.690140845070431</v>
      </c>
      <c r="Q198" s="73">
        <f t="shared" si="36"/>
        <v>0.73239436619718312</v>
      </c>
      <c r="R198" s="104">
        <v>3575.52</v>
      </c>
      <c r="S198" s="104">
        <v>297.95999999999998</v>
      </c>
      <c r="T198" s="105">
        <v>7449</v>
      </c>
    </row>
    <row r="199" spans="1:20">
      <c r="A199" s="68" t="b">
        <f t="shared" si="32"/>
        <v>1</v>
      </c>
      <c r="B199" s="91">
        <f t="shared" ca="1" si="37"/>
        <v>40010</v>
      </c>
      <c r="C199" s="84">
        <f t="shared" ca="1" si="30"/>
        <v>7</v>
      </c>
      <c r="D199" s="85">
        <f t="shared" ca="1" si="31"/>
        <v>4</v>
      </c>
      <c r="E199" s="94">
        <v>58</v>
      </c>
      <c r="F199" s="94">
        <v>71</v>
      </c>
      <c r="G199" s="94">
        <v>34</v>
      </c>
      <c r="H199" s="94">
        <v>0</v>
      </c>
      <c r="I199" s="85">
        <f t="shared" si="33"/>
        <v>34</v>
      </c>
      <c r="J199" s="72">
        <v>7366</v>
      </c>
      <c r="K199" s="94">
        <v>0</v>
      </c>
      <c r="L199" s="94">
        <v>0</v>
      </c>
      <c r="M199" s="100">
        <f t="shared" si="34"/>
        <v>7366</v>
      </c>
      <c r="N199" s="100">
        <f t="shared" si="35"/>
        <v>216.64705882352942</v>
      </c>
      <c r="O199" s="100">
        <f t="shared" si="38"/>
        <v>127</v>
      </c>
      <c r="P199" s="100">
        <f t="shared" si="39"/>
        <v>103.74647887323944</v>
      </c>
      <c r="Q199" s="75">
        <f t="shared" si="36"/>
        <v>0.81690140845070425</v>
      </c>
      <c r="R199" s="104">
        <v>3166.8</v>
      </c>
      <c r="S199" s="104">
        <v>150.80000000000001</v>
      </c>
      <c r="T199" s="105">
        <v>4976.3999999999996</v>
      </c>
    </row>
    <row r="200" spans="1:20">
      <c r="A200" s="68" t="b">
        <f t="shared" si="32"/>
        <v>1</v>
      </c>
      <c r="B200" s="89">
        <f t="shared" ca="1" si="37"/>
        <v>40011</v>
      </c>
      <c r="C200" s="80">
        <f t="shared" ca="1" si="30"/>
        <v>7</v>
      </c>
      <c r="D200" s="81">
        <f t="shared" ca="1" si="31"/>
        <v>5</v>
      </c>
      <c r="E200" s="94">
        <v>69</v>
      </c>
      <c r="F200" s="94">
        <v>71</v>
      </c>
      <c r="G200" s="94">
        <v>43</v>
      </c>
      <c r="H200" s="94">
        <v>0</v>
      </c>
      <c r="I200" s="81">
        <f t="shared" si="33"/>
        <v>43</v>
      </c>
      <c r="J200" s="72">
        <v>16215</v>
      </c>
      <c r="K200" s="94">
        <v>0</v>
      </c>
      <c r="L200" s="94">
        <v>168</v>
      </c>
      <c r="M200" s="98">
        <f t="shared" si="34"/>
        <v>16383</v>
      </c>
      <c r="N200" s="98">
        <f t="shared" si="35"/>
        <v>381</v>
      </c>
      <c r="O200" s="98">
        <f t="shared" si="38"/>
        <v>237.43478260869566</v>
      </c>
      <c r="P200" s="98">
        <f t="shared" si="39"/>
        <v>230.74647887323945</v>
      </c>
      <c r="Q200" s="73">
        <f t="shared" si="36"/>
        <v>0.971830985915493</v>
      </c>
      <c r="R200" s="104">
        <v>5536.56</v>
      </c>
      <c r="S200" s="104">
        <v>325.68</v>
      </c>
      <c r="T200" s="105">
        <v>9607.56</v>
      </c>
    </row>
    <row r="201" spans="1:20">
      <c r="A201" s="68" t="b">
        <f t="shared" si="32"/>
        <v>1</v>
      </c>
      <c r="B201" s="90">
        <f t="shared" ca="1" si="37"/>
        <v>40012</v>
      </c>
      <c r="C201" s="82">
        <f t="shared" ca="1" si="30"/>
        <v>7</v>
      </c>
      <c r="D201" s="83">
        <f t="shared" ca="1" si="31"/>
        <v>6</v>
      </c>
      <c r="E201" s="94">
        <v>71</v>
      </c>
      <c r="F201" s="94">
        <v>71</v>
      </c>
      <c r="G201" s="94">
        <v>41</v>
      </c>
      <c r="H201" s="94">
        <v>0</v>
      </c>
      <c r="I201" s="83">
        <f t="shared" si="33"/>
        <v>41</v>
      </c>
      <c r="J201" s="72">
        <v>17608</v>
      </c>
      <c r="K201" s="94">
        <v>0</v>
      </c>
      <c r="L201" s="94">
        <v>225</v>
      </c>
      <c r="M201" s="99">
        <f t="shared" si="34"/>
        <v>17833</v>
      </c>
      <c r="N201" s="99">
        <f t="shared" si="35"/>
        <v>434.95121951219511</v>
      </c>
      <c r="O201" s="99">
        <f t="shared" si="38"/>
        <v>251.16901408450704</v>
      </c>
      <c r="P201" s="99">
        <f t="shared" si="39"/>
        <v>251.16901408450704</v>
      </c>
      <c r="Q201" s="74">
        <f t="shared" si="36"/>
        <v>1</v>
      </c>
      <c r="R201" s="104">
        <v>7015.51</v>
      </c>
      <c r="S201" s="104">
        <v>0</v>
      </c>
      <c r="T201" s="105">
        <v>12833.25</v>
      </c>
    </row>
    <row r="202" spans="1:20">
      <c r="A202" s="68" t="b">
        <f t="shared" si="32"/>
        <v>1</v>
      </c>
      <c r="B202" s="89">
        <f t="shared" ca="1" si="37"/>
        <v>40013</v>
      </c>
      <c r="C202" s="80">
        <f t="shared" ca="1" si="30"/>
        <v>7</v>
      </c>
      <c r="D202" s="81">
        <f t="shared" ca="1" si="31"/>
        <v>7</v>
      </c>
      <c r="E202" s="94">
        <v>56</v>
      </c>
      <c r="F202" s="94">
        <v>70</v>
      </c>
      <c r="G202" s="94">
        <v>46</v>
      </c>
      <c r="H202" s="94">
        <v>0</v>
      </c>
      <c r="I202" s="81">
        <f t="shared" si="33"/>
        <v>46</v>
      </c>
      <c r="J202" s="72">
        <v>11200</v>
      </c>
      <c r="K202" s="94">
        <v>0</v>
      </c>
      <c r="L202" s="94">
        <v>0</v>
      </c>
      <c r="M202" s="98">
        <f t="shared" si="34"/>
        <v>11200</v>
      </c>
      <c r="N202" s="98">
        <f t="shared" si="35"/>
        <v>243.47826086956522</v>
      </c>
      <c r="O202" s="98">
        <f t="shared" si="38"/>
        <v>200</v>
      </c>
      <c r="P202" s="98">
        <f t="shared" si="39"/>
        <v>160</v>
      </c>
      <c r="Q202" s="73">
        <f t="shared" si="36"/>
        <v>0.8</v>
      </c>
      <c r="R202" s="104">
        <v>3468.64</v>
      </c>
      <c r="S202" s="104">
        <v>91.28</v>
      </c>
      <c r="T202" s="105">
        <v>5202.96</v>
      </c>
    </row>
    <row r="203" spans="1:20">
      <c r="A203" s="68" t="b">
        <f t="shared" si="32"/>
        <v>1</v>
      </c>
      <c r="B203" s="91">
        <f t="shared" ca="1" si="37"/>
        <v>40014</v>
      </c>
      <c r="C203" s="84">
        <f t="shared" ca="1" si="30"/>
        <v>7</v>
      </c>
      <c r="D203" s="85">
        <f t="shared" ca="1" si="31"/>
        <v>1</v>
      </c>
      <c r="E203" s="94">
        <v>55</v>
      </c>
      <c r="F203" s="94">
        <v>70</v>
      </c>
      <c r="G203" s="94">
        <v>53</v>
      </c>
      <c r="H203" s="94">
        <v>0</v>
      </c>
      <c r="I203" s="85">
        <f t="shared" si="33"/>
        <v>53</v>
      </c>
      <c r="J203" s="72">
        <v>9515</v>
      </c>
      <c r="K203" s="94">
        <v>0</v>
      </c>
      <c r="L203" s="94">
        <v>0</v>
      </c>
      <c r="M203" s="100">
        <f t="shared" si="34"/>
        <v>9515</v>
      </c>
      <c r="N203" s="100">
        <f t="shared" si="35"/>
        <v>179.52830188679246</v>
      </c>
      <c r="O203" s="100">
        <f t="shared" si="38"/>
        <v>173</v>
      </c>
      <c r="P203" s="100">
        <f t="shared" si="39"/>
        <v>135.92857142857142</v>
      </c>
      <c r="Q203" s="75">
        <f t="shared" si="36"/>
        <v>0.7857142857142857</v>
      </c>
      <c r="R203" s="104">
        <v>1848</v>
      </c>
      <c r="S203" s="104">
        <v>57.75</v>
      </c>
      <c r="T203" s="105">
        <v>3638.25</v>
      </c>
    </row>
    <row r="204" spans="1:20">
      <c r="A204" s="68" t="b">
        <f t="shared" si="32"/>
        <v>1</v>
      </c>
      <c r="B204" s="89">
        <f t="shared" ca="1" si="37"/>
        <v>40015</v>
      </c>
      <c r="C204" s="80">
        <f t="shared" ca="1" si="30"/>
        <v>7</v>
      </c>
      <c r="D204" s="81">
        <f t="shared" ca="1" si="31"/>
        <v>2</v>
      </c>
      <c r="E204" s="94">
        <v>62</v>
      </c>
      <c r="F204" s="94">
        <v>70</v>
      </c>
      <c r="G204" s="94">
        <v>65</v>
      </c>
      <c r="H204" s="94">
        <v>0</v>
      </c>
      <c r="I204" s="81">
        <f t="shared" si="33"/>
        <v>65</v>
      </c>
      <c r="J204" s="72">
        <v>6572</v>
      </c>
      <c r="K204" s="94">
        <v>0</v>
      </c>
      <c r="L204" s="94">
        <v>176</v>
      </c>
      <c r="M204" s="98">
        <f t="shared" si="34"/>
        <v>6748</v>
      </c>
      <c r="N204" s="98">
        <f t="shared" si="35"/>
        <v>103.81538461538462</v>
      </c>
      <c r="O204" s="98">
        <f t="shared" si="38"/>
        <v>108.83870967741936</v>
      </c>
      <c r="P204" s="98">
        <f t="shared" si="39"/>
        <v>96.4</v>
      </c>
      <c r="Q204" s="73">
        <f t="shared" si="36"/>
        <v>0.88571428571428568</v>
      </c>
      <c r="R204" s="104">
        <v>4620.24</v>
      </c>
      <c r="S204" s="104">
        <v>100.44</v>
      </c>
      <c r="T204" s="105">
        <v>5524.2</v>
      </c>
    </row>
    <row r="205" spans="1:20">
      <c r="A205" s="68" t="b">
        <f t="shared" si="32"/>
        <v>1</v>
      </c>
      <c r="B205" s="90">
        <f t="shared" ca="1" si="37"/>
        <v>40016</v>
      </c>
      <c r="C205" s="82">
        <f t="shared" ca="1" si="30"/>
        <v>7</v>
      </c>
      <c r="D205" s="83">
        <f t="shared" ca="1" si="31"/>
        <v>3</v>
      </c>
      <c r="E205" s="94">
        <v>49</v>
      </c>
      <c r="F205" s="94">
        <v>70</v>
      </c>
      <c r="G205" s="94">
        <v>69</v>
      </c>
      <c r="H205" s="94">
        <v>0</v>
      </c>
      <c r="I205" s="83">
        <f t="shared" si="33"/>
        <v>69</v>
      </c>
      <c r="J205" s="72">
        <v>9163</v>
      </c>
      <c r="K205" s="94">
        <v>0</v>
      </c>
      <c r="L205" s="94">
        <v>0</v>
      </c>
      <c r="M205" s="99">
        <f t="shared" si="34"/>
        <v>9163</v>
      </c>
      <c r="N205" s="99">
        <f t="shared" si="35"/>
        <v>132.79710144927537</v>
      </c>
      <c r="O205" s="99">
        <f t="shared" si="38"/>
        <v>187</v>
      </c>
      <c r="P205" s="99">
        <f t="shared" si="39"/>
        <v>130.9</v>
      </c>
      <c r="Q205" s="74">
        <f t="shared" si="36"/>
        <v>0.7</v>
      </c>
      <c r="R205" s="104">
        <v>3013.01</v>
      </c>
      <c r="S205" s="104">
        <v>70.069999999999993</v>
      </c>
      <c r="T205" s="105">
        <v>5395.39</v>
      </c>
    </row>
    <row r="206" spans="1:20">
      <c r="A206" s="68" t="b">
        <f t="shared" si="32"/>
        <v>1</v>
      </c>
      <c r="B206" s="89">
        <f t="shared" ca="1" si="37"/>
        <v>40017</v>
      </c>
      <c r="C206" s="80">
        <f t="shared" ca="1" si="30"/>
        <v>7</v>
      </c>
      <c r="D206" s="81">
        <f t="shared" ca="1" si="31"/>
        <v>4</v>
      </c>
      <c r="E206" s="94">
        <v>51</v>
      </c>
      <c r="F206" s="94">
        <v>71</v>
      </c>
      <c r="G206" s="94">
        <v>57</v>
      </c>
      <c r="H206" s="94">
        <v>0</v>
      </c>
      <c r="I206" s="81">
        <f t="shared" si="33"/>
        <v>57</v>
      </c>
      <c r="J206" s="72">
        <v>7701</v>
      </c>
      <c r="K206" s="94">
        <v>0</v>
      </c>
      <c r="L206" s="94">
        <v>0</v>
      </c>
      <c r="M206" s="98">
        <f t="shared" si="34"/>
        <v>7701</v>
      </c>
      <c r="N206" s="98">
        <f t="shared" si="35"/>
        <v>135.10526315789474</v>
      </c>
      <c r="O206" s="98">
        <f t="shared" si="38"/>
        <v>151</v>
      </c>
      <c r="P206" s="98">
        <f t="shared" si="39"/>
        <v>108.46478873239437</v>
      </c>
      <c r="Q206" s="73">
        <f t="shared" si="36"/>
        <v>0.71830985915492962</v>
      </c>
      <c r="R206" s="104">
        <v>3462.9</v>
      </c>
      <c r="S206" s="104">
        <v>0</v>
      </c>
      <c r="T206" s="105">
        <v>4353.3599999999997</v>
      </c>
    </row>
    <row r="207" spans="1:20">
      <c r="A207" s="68" t="b">
        <f t="shared" si="32"/>
        <v>1</v>
      </c>
      <c r="B207" s="91">
        <f t="shared" ca="1" si="37"/>
        <v>40018</v>
      </c>
      <c r="C207" s="84">
        <f t="shared" ca="1" si="30"/>
        <v>7</v>
      </c>
      <c r="D207" s="85">
        <f t="shared" ca="1" si="31"/>
        <v>5</v>
      </c>
      <c r="E207" s="94">
        <v>71</v>
      </c>
      <c r="F207" s="94">
        <v>71</v>
      </c>
      <c r="G207" s="94">
        <v>34</v>
      </c>
      <c r="H207" s="94">
        <v>0</v>
      </c>
      <c r="I207" s="85">
        <f t="shared" si="33"/>
        <v>34</v>
      </c>
      <c r="J207" s="72">
        <v>17608</v>
      </c>
      <c r="K207" s="94">
        <v>0</v>
      </c>
      <c r="L207" s="94">
        <v>0</v>
      </c>
      <c r="M207" s="100">
        <f t="shared" si="34"/>
        <v>17608</v>
      </c>
      <c r="N207" s="100">
        <f t="shared" si="35"/>
        <v>517.88235294117646</v>
      </c>
      <c r="O207" s="100">
        <f t="shared" si="38"/>
        <v>248</v>
      </c>
      <c r="P207" s="100">
        <f t="shared" si="39"/>
        <v>248</v>
      </c>
      <c r="Q207" s="75">
        <f t="shared" si="36"/>
        <v>1</v>
      </c>
      <c r="R207" s="104">
        <v>6759.2</v>
      </c>
      <c r="S207" s="104">
        <v>0</v>
      </c>
      <c r="T207" s="105">
        <v>7773.08</v>
      </c>
    </row>
    <row r="208" spans="1:20">
      <c r="A208" s="68" t="b">
        <f t="shared" si="32"/>
        <v>1</v>
      </c>
      <c r="B208" s="89">
        <f t="shared" ca="1" si="37"/>
        <v>40019</v>
      </c>
      <c r="C208" s="80">
        <f t="shared" ca="1" si="30"/>
        <v>7</v>
      </c>
      <c r="D208" s="81">
        <f t="shared" ca="1" si="31"/>
        <v>6</v>
      </c>
      <c r="E208" s="94">
        <v>71</v>
      </c>
      <c r="F208" s="94">
        <v>71</v>
      </c>
      <c r="G208" s="94">
        <v>55</v>
      </c>
      <c r="H208" s="94">
        <v>0</v>
      </c>
      <c r="I208" s="81">
        <f t="shared" si="33"/>
        <v>55</v>
      </c>
      <c r="J208" s="72">
        <v>15336</v>
      </c>
      <c r="K208" s="94">
        <v>0</v>
      </c>
      <c r="L208" s="94">
        <v>15</v>
      </c>
      <c r="M208" s="98">
        <f t="shared" si="34"/>
        <v>15351</v>
      </c>
      <c r="N208" s="98">
        <f t="shared" si="35"/>
        <v>279.10909090909092</v>
      </c>
      <c r="O208" s="98">
        <f t="shared" si="38"/>
        <v>216.21126760563379</v>
      </c>
      <c r="P208" s="98">
        <f t="shared" si="39"/>
        <v>216.21126760563379</v>
      </c>
      <c r="Q208" s="73">
        <f t="shared" si="36"/>
        <v>1</v>
      </c>
      <c r="R208" s="104">
        <v>6590.22</v>
      </c>
      <c r="S208" s="104">
        <v>0</v>
      </c>
      <c r="T208" s="105">
        <v>8630.0499999999993</v>
      </c>
    </row>
    <row r="209" spans="1:20">
      <c r="A209" s="68" t="b">
        <f t="shared" si="32"/>
        <v>1</v>
      </c>
      <c r="B209" s="90">
        <f t="shared" ca="1" si="37"/>
        <v>40020</v>
      </c>
      <c r="C209" s="82">
        <f t="shared" ca="1" si="30"/>
        <v>7</v>
      </c>
      <c r="D209" s="83">
        <f t="shared" ca="1" si="31"/>
        <v>7</v>
      </c>
      <c r="E209" s="94">
        <v>56</v>
      </c>
      <c r="F209" s="94">
        <v>71</v>
      </c>
      <c r="G209" s="94">
        <v>52</v>
      </c>
      <c r="H209" s="94">
        <v>0</v>
      </c>
      <c r="I209" s="83">
        <f t="shared" si="33"/>
        <v>52</v>
      </c>
      <c r="J209" s="72">
        <v>8064</v>
      </c>
      <c r="K209" s="94">
        <v>0</v>
      </c>
      <c r="L209" s="94">
        <v>5</v>
      </c>
      <c r="M209" s="99">
        <f t="shared" si="34"/>
        <v>8069</v>
      </c>
      <c r="N209" s="99">
        <f t="shared" si="35"/>
        <v>155.17307692307693</v>
      </c>
      <c r="O209" s="99">
        <f t="shared" si="38"/>
        <v>144.08928571428572</v>
      </c>
      <c r="P209" s="99">
        <f t="shared" si="39"/>
        <v>113.64788732394366</v>
      </c>
      <c r="Q209" s="74">
        <f t="shared" si="36"/>
        <v>0.78873239436619713</v>
      </c>
      <c r="R209" s="104">
        <v>3307.92</v>
      </c>
      <c r="S209" s="104">
        <v>200.48</v>
      </c>
      <c r="T209" s="105">
        <v>6214.88</v>
      </c>
    </row>
    <row r="210" spans="1:20">
      <c r="A210" s="68" t="b">
        <f t="shared" si="32"/>
        <v>1</v>
      </c>
      <c r="B210" s="89">
        <f t="shared" ca="1" si="37"/>
        <v>40021</v>
      </c>
      <c r="C210" s="80">
        <f t="shared" ca="1" si="30"/>
        <v>7</v>
      </c>
      <c r="D210" s="81">
        <f t="shared" ca="1" si="31"/>
        <v>1</v>
      </c>
      <c r="E210" s="94">
        <v>46</v>
      </c>
      <c r="F210" s="94">
        <v>71</v>
      </c>
      <c r="G210" s="94">
        <v>58</v>
      </c>
      <c r="H210" s="94">
        <v>0</v>
      </c>
      <c r="I210" s="81">
        <f t="shared" si="33"/>
        <v>58</v>
      </c>
      <c r="J210" s="72">
        <v>6578</v>
      </c>
      <c r="K210" s="94">
        <v>0</v>
      </c>
      <c r="L210" s="94">
        <v>0</v>
      </c>
      <c r="M210" s="98">
        <f t="shared" si="34"/>
        <v>6578</v>
      </c>
      <c r="N210" s="98">
        <f t="shared" si="35"/>
        <v>113.41379310344827</v>
      </c>
      <c r="O210" s="98">
        <f t="shared" si="38"/>
        <v>143</v>
      </c>
      <c r="P210" s="98">
        <f t="shared" si="39"/>
        <v>92.647887323943664</v>
      </c>
      <c r="Q210" s="73">
        <f t="shared" si="36"/>
        <v>0.647887323943662</v>
      </c>
      <c r="R210" s="104">
        <v>2221.8000000000002</v>
      </c>
      <c r="S210" s="104">
        <v>148.12</v>
      </c>
      <c r="T210" s="105">
        <v>4739.84</v>
      </c>
    </row>
    <row r="211" spans="1:20">
      <c r="A211" s="68" t="b">
        <f t="shared" si="32"/>
        <v>1</v>
      </c>
      <c r="B211" s="91">
        <f t="shared" ca="1" si="37"/>
        <v>40022</v>
      </c>
      <c r="C211" s="84">
        <f t="shared" ca="1" si="30"/>
        <v>7</v>
      </c>
      <c r="D211" s="85">
        <f t="shared" ca="1" si="31"/>
        <v>2</v>
      </c>
      <c r="E211" s="94">
        <v>56</v>
      </c>
      <c r="F211" s="94">
        <v>69</v>
      </c>
      <c r="G211" s="94">
        <v>57</v>
      </c>
      <c r="H211" s="94">
        <v>0</v>
      </c>
      <c r="I211" s="85">
        <f t="shared" si="33"/>
        <v>57</v>
      </c>
      <c r="J211" s="72">
        <v>6160</v>
      </c>
      <c r="K211" s="94">
        <v>0</v>
      </c>
      <c r="L211" s="94">
        <v>0</v>
      </c>
      <c r="M211" s="100">
        <f t="shared" si="34"/>
        <v>6160</v>
      </c>
      <c r="N211" s="100">
        <f t="shared" si="35"/>
        <v>108.07017543859649</v>
      </c>
      <c r="O211" s="100">
        <f t="shared" si="38"/>
        <v>110</v>
      </c>
      <c r="P211" s="100">
        <f t="shared" si="39"/>
        <v>89.275362318840592</v>
      </c>
      <c r="Q211" s="75">
        <f t="shared" si="36"/>
        <v>0.81159420289855078</v>
      </c>
      <c r="R211" s="104">
        <v>3627.68</v>
      </c>
      <c r="S211" s="104">
        <v>0</v>
      </c>
      <c r="T211" s="105">
        <v>3804.64</v>
      </c>
    </row>
    <row r="212" spans="1:20">
      <c r="A212" s="68" t="b">
        <f t="shared" si="32"/>
        <v>1</v>
      </c>
      <c r="B212" s="89">
        <f t="shared" ca="1" si="37"/>
        <v>40023</v>
      </c>
      <c r="C212" s="80">
        <f t="shared" ca="1" si="30"/>
        <v>7</v>
      </c>
      <c r="D212" s="81">
        <f t="shared" ca="1" si="31"/>
        <v>3</v>
      </c>
      <c r="E212" s="94">
        <v>37</v>
      </c>
      <c r="F212" s="94">
        <v>71</v>
      </c>
      <c r="G212" s="94">
        <v>34</v>
      </c>
      <c r="H212" s="94">
        <v>0</v>
      </c>
      <c r="I212" s="81">
        <f t="shared" si="33"/>
        <v>34</v>
      </c>
      <c r="J212" s="72">
        <v>6586</v>
      </c>
      <c r="K212" s="94">
        <v>0</v>
      </c>
      <c r="L212" s="94">
        <v>128</v>
      </c>
      <c r="M212" s="98">
        <f t="shared" si="34"/>
        <v>6714</v>
      </c>
      <c r="N212" s="98">
        <f t="shared" si="35"/>
        <v>197.47058823529412</v>
      </c>
      <c r="O212" s="98">
        <f t="shared" si="38"/>
        <v>181.45945945945945</v>
      </c>
      <c r="P212" s="98">
        <f t="shared" si="39"/>
        <v>94.563380281690129</v>
      </c>
      <c r="Q212" s="73">
        <f t="shared" si="36"/>
        <v>0.52112676056338025</v>
      </c>
      <c r="R212" s="104">
        <v>2368</v>
      </c>
      <c r="S212" s="104">
        <v>0</v>
      </c>
      <c r="T212" s="105">
        <v>2427.1999999999998</v>
      </c>
    </row>
    <row r="213" spans="1:20">
      <c r="A213" s="68" t="b">
        <f t="shared" si="32"/>
        <v>1</v>
      </c>
      <c r="B213" s="90">
        <f t="shared" ca="1" si="37"/>
        <v>40024</v>
      </c>
      <c r="C213" s="82">
        <f t="shared" ca="1" si="30"/>
        <v>7</v>
      </c>
      <c r="D213" s="83">
        <f t="shared" ca="1" si="31"/>
        <v>4</v>
      </c>
      <c r="E213" s="94">
        <v>46</v>
      </c>
      <c r="F213" s="94">
        <v>70</v>
      </c>
      <c r="G213" s="94">
        <v>46</v>
      </c>
      <c r="H213" s="94">
        <v>0</v>
      </c>
      <c r="I213" s="83">
        <f t="shared" si="33"/>
        <v>46</v>
      </c>
      <c r="J213" s="72">
        <v>5290</v>
      </c>
      <c r="K213" s="94">
        <v>0</v>
      </c>
      <c r="L213" s="94">
        <v>0</v>
      </c>
      <c r="M213" s="99">
        <f t="shared" si="34"/>
        <v>5290</v>
      </c>
      <c r="N213" s="99">
        <f t="shared" si="35"/>
        <v>115</v>
      </c>
      <c r="O213" s="99">
        <f t="shared" si="38"/>
        <v>115</v>
      </c>
      <c r="P213" s="99">
        <f t="shared" si="39"/>
        <v>75.571428571428569</v>
      </c>
      <c r="Q213" s="74">
        <f t="shared" si="36"/>
        <v>0.65714285714285714</v>
      </c>
      <c r="R213" s="104">
        <v>4327.68</v>
      </c>
      <c r="S213" s="104">
        <v>0</v>
      </c>
      <c r="T213" s="105">
        <v>5740.8</v>
      </c>
    </row>
    <row r="214" spans="1:20">
      <c r="A214" s="68" t="b">
        <f t="shared" si="32"/>
        <v>1</v>
      </c>
      <c r="B214" s="89">
        <f t="shared" ca="1" si="37"/>
        <v>40025</v>
      </c>
      <c r="C214" s="80">
        <f t="shared" ca="1" si="30"/>
        <v>7</v>
      </c>
      <c r="D214" s="81">
        <f t="shared" ca="1" si="31"/>
        <v>5</v>
      </c>
      <c r="E214" s="94">
        <v>71</v>
      </c>
      <c r="F214" s="94">
        <v>70</v>
      </c>
      <c r="G214" s="94">
        <v>46</v>
      </c>
      <c r="H214" s="94">
        <v>0</v>
      </c>
      <c r="I214" s="81">
        <f t="shared" si="33"/>
        <v>46</v>
      </c>
      <c r="J214" s="72">
        <v>14342</v>
      </c>
      <c r="K214" s="94">
        <v>0</v>
      </c>
      <c r="L214" s="94">
        <v>0</v>
      </c>
      <c r="M214" s="98">
        <f t="shared" si="34"/>
        <v>14342</v>
      </c>
      <c r="N214" s="98">
        <f t="shared" si="35"/>
        <v>311.78260869565219</v>
      </c>
      <c r="O214" s="98">
        <f t="shared" si="38"/>
        <v>202</v>
      </c>
      <c r="P214" s="98">
        <f t="shared" si="39"/>
        <v>204.88571428571427</v>
      </c>
      <c r="Q214" s="73">
        <f t="shared" si="36"/>
        <v>1.0142857142857142</v>
      </c>
      <c r="R214" s="104">
        <v>6756.36</v>
      </c>
      <c r="S214" s="104">
        <v>173.24</v>
      </c>
      <c r="T214" s="105">
        <v>13685.96</v>
      </c>
    </row>
    <row r="215" spans="1:20">
      <c r="A215" s="68" t="b">
        <f t="shared" si="32"/>
        <v>1</v>
      </c>
      <c r="B215" s="91">
        <f t="shared" ca="1" si="37"/>
        <v>40026</v>
      </c>
      <c r="C215" s="84">
        <f t="shared" ca="1" si="30"/>
        <v>8</v>
      </c>
      <c r="D215" s="85">
        <f t="shared" ca="1" si="31"/>
        <v>6</v>
      </c>
      <c r="E215" s="94">
        <v>71</v>
      </c>
      <c r="F215" s="94">
        <v>71</v>
      </c>
      <c r="G215" s="94">
        <v>55</v>
      </c>
      <c r="H215" s="94">
        <v>0</v>
      </c>
      <c r="I215" s="85">
        <f t="shared" si="33"/>
        <v>55</v>
      </c>
      <c r="J215" s="72">
        <v>16046</v>
      </c>
      <c r="K215" s="94">
        <v>0</v>
      </c>
      <c r="L215" s="94">
        <v>15</v>
      </c>
      <c r="M215" s="100">
        <f t="shared" si="34"/>
        <v>16061</v>
      </c>
      <c r="N215" s="100">
        <f t="shared" si="35"/>
        <v>292.0181818181818</v>
      </c>
      <c r="O215" s="100">
        <f t="shared" si="38"/>
        <v>226.21126760563379</v>
      </c>
      <c r="P215" s="100">
        <f t="shared" si="39"/>
        <v>226.21126760563379</v>
      </c>
      <c r="Q215" s="75">
        <f t="shared" si="36"/>
        <v>1</v>
      </c>
      <c r="R215" s="104">
        <v>7508.25</v>
      </c>
      <c r="S215" s="104">
        <v>159.75</v>
      </c>
      <c r="T215" s="105">
        <v>8786.25</v>
      </c>
    </row>
    <row r="216" spans="1:20">
      <c r="A216" s="68" t="b">
        <f t="shared" si="32"/>
        <v>1</v>
      </c>
      <c r="B216" s="89">
        <f t="shared" ca="1" si="37"/>
        <v>40027</v>
      </c>
      <c r="C216" s="80">
        <f t="shared" ca="1" si="30"/>
        <v>8</v>
      </c>
      <c r="D216" s="81">
        <f t="shared" ca="1" si="31"/>
        <v>7</v>
      </c>
      <c r="E216" s="94">
        <v>54</v>
      </c>
      <c r="F216" s="94">
        <v>71</v>
      </c>
      <c r="G216" s="94">
        <v>52</v>
      </c>
      <c r="H216" s="94">
        <v>0</v>
      </c>
      <c r="I216" s="81">
        <f t="shared" si="33"/>
        <v>52</v>
      </c>
      <c r="J216" s="72">
        <v>6588</v>
      </c>
      <c r="K216" s="94">
        <v>0</v>
      </c>
      <c r="L216" s="94">
        <v>5</v>
      </c>
      <c r="M216" s="98">
        <f t="shared" si="34"/>
        <v>6593</v>
      </c>
      <c r="N216" s="98">
        <f t="shared" si="35"/>
        <v>126.78846153846153</v>
      </c>
      <c r="O216" s="98">
        <f t="shared" si="38"/>
        <v>122.0925925925926</v>
      </c>
      <c r="P216" s="98">
        <f t="shared" si="39"/>
        <v>92.859154929577471</v>
      </c>
      <c r="Q216" s="73">
        <f t="shared" si="36"/>
        <v>0.76056338028169013</v>
      </c>
      <c r="R216" s="104">
        <v>4111.5600000000004</v>
      </c>
      <c r="S216" s="104">
        <v>0</v>
      </c>
      <c r="T216" s="105">
        <v>5686.2</v>
      </c>
    </row>
    <row r="217" spans="1:20">
      <c r="A217" s="68" t="b">
        <f t="shared" si="32"/>
        <v>1</v>
      </c>
      <c r="B217" s="90">
        <f t="shared" ca="1" si="37"/>
        <v>40028</v>
      </c>
      <c r="C217" s="82">
        <f t="shared" ca="1" si="30"/>
        <v>8</v>
      </c>
      <c r="D217" s="83">
        <f t="shared" ca="1" si="31"/>
        <v>1</v>
      </c>
      <c r="E217" s="94">
        <v>65</v>
      </c>
      <c r="F217" s="94">
        <v>71</v>
      </c>
      <c r="G217" s="94">
        <v>58</v>
      </c>
      <c r="H217" s="94">
        <v>0</v>
      </c>
      <c r="I217" s="83">
        <f t="shared" si="33"/>
        <v>58</v>
      </c>
      <c r="J217" s="72">
        <v>10595</v>
      </c>
      <c r="K217" s="94">
        <v>0</v>
      </c>
      <c r="L217" s="94">
        <v>0</v>
      </c>
      <c r="M217" s="99">
        <f t="shared" si="34"/>
        <v>10595</v>
      </c>
      <c r="N217" s="99">
        <f t="shared" si="35"/>
        <v>182.67241379310346</v>
      </c>
      <c r="O217" s="99">
        <f t="shared" si="38"/>
        <v>163</v>
      </c>
      <c r="P217" s="99">
        <f t="shared" si="39"/>
        <v>149.22535211267606</v>
      </c>
      <c r="Q217" s="74">
        <f t="shared" si="36"/>
        <v>0.91549295774647887</v>
      </c>
      <c r="R217" s="104">
        <v>2889.25</v>
      </c>
      <c r="S217" s="104">
        <v>82.55</v>
      </c>
      <c r="T217" s="105">
        <v>5200.6499999999996</v>
      </c>
    </row>
    <row r="218" spans="1:20">
      <c r="A218" s="68" t="b">
        <f t="shared" si="32"/>
        <v>1</v>
      </c>
      <c r="B218" s="89">
        <f t="shared" ca="1" si="37"/>
        <v>40029</v>
      </c>
      <c r="C218" s="80">
        <f t="shared" ca="1" si="30"/>
        <v>8</v>
      </c>
      <c r="D218" s="81">
        <f t="shared" ca="1" si="31"/>
        <v>2</v>
      </c>
      <c r="E218" s="94">
        <v>62</v>
      </c>
      <c r="F218" s="94">
        <v>69</v>
      </c>
      <c r="G218" s="94">
        <v>57</v>
      </c>
      <c r="H218" s="94">
        <v>0</v>
      </c>
      <c r="I218" s="81">
        <f t="shared" si="33"/>
        <v>57</v>
      </c>
      <c r="J218" s="72">
        <v>9114</v>
      </c>
      <c r="K218" s="94">
        <v>0</v>
      </c>
      <c r="L218" s="94">
        <v>0</v>
      </c>
      <c r="M218" s="98">
        <f t="shared" si="34"/>
        <v>9114</v>
      </c>
      <c r="N218" s="98">
        <f t="shared" si="35"/>
        <v>159.89473684210526</v>
      </c>
      <c r="O218" s="98">
        <f t="shared" si="38"/>
        <v>147</v>
      </c>
      <c r="P218" s="98">
        <f t="shared" si="39"/>
        <v>132.08695652173913</v>
      </c>
      <c r="Q218" s="73">
        <f t="shared" si="36"/>
        <v>0.89855072463768115</v>
      </c>
      <c r="R218" s="104">
        <v>3892.98</v>
      </c>
      <c r="S218" s="104">
        <v>299.45999999999998</v>
      </c>
      <c r="T218" s="105">
        <v>6588.12</v>
      </c>
    </row>
    <row r="219" spans="1:20">
      <c r="A219" s="68" t="b">
        <f t="shared" si="32"/>
        <v>1</v>
      </c>
      <c r="B219" s="91">
        <f t="shared" ca="1" si="37"/>
        <v>40030</v>
      </c>
      <c r="C219" s="84">
        <f t="shared" ca="1" si="30"/>
        <v>8</v>
      </c>
      <c r="D219" s="85">
        <f t="shared" ca="1" si="31"/>
        <v>3</v>
      </c>
      <c r="E219" s="94">
        <v>65</v>
      </c>
      <c r="F219" s="94">
        <v>71</v>
      </c>
      <c r="G219" s="94">
        <v>34</v>
      </c>
      <c r="H219" s="94">
        <v>0</v>
      </c>
      <c r="I219" s="85">
        <f t="shared" si="33"/>
        <v>34</v>
      </c>
      <c r="J219" s="72">
        <v>7410</v>
      </c>
      <c r="K219" s="94">
        <v>0</v>
      </c>
      <c r="L219" s="94">
        <v>128</v>
      </c>
      <c r="M219" s="100">
        <f t="shared" si="34"/>
        <v>7538</v>
      </c>
      <c r="N219" s="100">
        <f t="shared" si="35"/>
        <v>221.70588235294119</v>
      </c>
      <c r="O219" s="100">
        <f t="shared" si="38"/>
        <v>115.96923076923076</v>
      </c>
      <c r="P219" s="100">
        <f t="shared" si="39"/>
        <v>106.16901408450704</v>
      </c>
      <c r="Q219" s="75">
        <f t="shared" si="36"/>
        <v>0.91549295774647887</v>
      </c>
      <c r="R219" s="104">
        <v>4287.3999999999996</v>
      </c>
      <c r="S219" s="104">
        <v>126.1</v>
      </c>
      <c r="T219" s="105">
        <v>6052.8</v>
      </c>
    </row>
    <row r="220" spans="1:20">
      <c r="A220" s="68" t="b">
        <f t="shared" si="32"/>
        <v>1</v>
      </c>
      <c r="B220" s="89">
        <f t="shared" ca="1" si="37"/>
        <v>40031</v>
      </c>
      <c r="C220" s="80">
        <f t="shared" ca="1" si="30"/>
        <v>8</v>
      </c>
      <c r="D220" s="81">
        <f t="shared" ca="1" si="31"/>
        <v>4</v>
      </c>
      <c r="E220" s="94">
        <v>63</v>
      </c>
      <c r="F220" s="94">
        <v>70</v>
      </c>
      <c r="G220" s="94">
        <v>46</v>
      </c>
      <c r="H220" s="94">
        <v>0</v>
      </c>
      <c r="I220" s="81">
        <f t="shared" si="33"/>
        <v>46</v>
      </c>
      <c r="J220" s="72">
        <v>10143</v>
      </c>
      <c r="K220" s="94">
        <v>0</v>
      </c>
      <c r="L220" s="94">
        <v>0</v>
      </c>
      <c r="M220" s="98">
        <f t="shared" si="34"/>
        <v>10143</v>
      </c>
      <c r="N220" s="98">
        <f t="shared" si="35"/>
        <v>220.5</v>
      </c>
      <c r="O220" s="98">
        <f t="shared" si="38"/>
        <v>161</v>
      </c>
      <c r="P220" s="98">
        <f t="shared" si="39"/>
        <v>144.9</v>
      </c>
      <c r="Q220" s="73">
        <f t="shared" si="36"/>
        <v>0.9</v>
      </c>
      <c r="R220" s="104">
        <v>3538.08</v>
      </c>
      <c r="S220" s="104">
        <v>98.28</v>
      </c>
      <c r="T220" s="105">
        <v>5896.8</v>
      </c>
    </row>
    <row r="221" spans="1:20">
      <c r="A221" s="68" t="b">
        <f t="shared" si="32"/>
        <v>1</v>
      </c>
      <c r="B221" s="90">
        <f t="shared" ca="1" si="37"/>
        <v>40032</v>
      </c>
      <c r="C221" s="82">
        <f t="shared" ca="1" si="30"/>
        <v>8</v>
      </c>
      <c r="D221" s="83">
        <f t="shared" ca="1" si="31"/>
        <v>5</v>
      </c>
      <c r="E221" s="94">
        <v>71</v>
      </c>
      <c r="F221" s="94">
        <v>70</v>
      </c>
      <c r="G221" s="94">
        <v>46</v>
      </c>
      <c r="H221" s="94">
        <v>0</v>
      </c>
      <c r="I221" s="83">
        <f t="shared" si="33"/>
        <v>46</v>
      </c>
      <c r="J221" s="72">
        <v>14981</v>
      </c>
      <c r="K221" s="94">
        <v>0</v>
      </c>
      <c r="L221" s="94">
        <v>0</v>
      </c>
      <c r="M221" s="99">
        <f t="shared" si="34"/>
        <v>14981</v>
      </c>
      <c r="N221" s="99">
        <f t="shared" si="35"/>
        <v>325.67391304347825</v>
      </c>
      <c r="O221" s="99">
        <f t="shared" si="38"/>
        <v>211</v>
      </c>
      <c r="P221" s="99">
        <f t="shared" si="39"/>
        <v>214.01428571428571</v>
      </c>
      <c r="Q221" s="74">
        <f t="shared" si="36"/>
        <v>1.0142857142857142</v>
      </c>
      <c r="R221" s="104">
        <v>5495.4</v>
      </c>
      <c r="S221" s="104">
        <v>152.65</v>
      </c>
      <c r="T221" s="105">
        <v>9616.9500000000007</v>
      </c>
    </row>
    <row r="222" spans="1:20">
      <c r="A222" s="68" t="b">
        <f t="shared" si="32"/>
        <v>1</v>
      </c>
      <c r="B222" s="89">
        <f t="shared" ca="1" si="37"/>
        <v>40033</v>
      </c>
      <c r="C222" s="80">
        <f t="shared" ca="1" si="30"/>
        <v>8</v>
      </c>
      <c r="D222" s="81">
        <f t="shared" ca="1" si="31"/>
        <v>6</v>
      </c>
      <c r="E222" s="94">
        <v>71</v>
      </c>
      <c r="F222" s="94">
        <v>70</v>
      </c>
      <c r="G222" s="94">
        <v>65</v>
      </c>
      <c r="H222" s="94">
        <v>0</v>
      </c>
      <c r="I222" s="81">
        <f t="shared" si="33"/>
        <v>65</v>
      </c>
      <c r="J222" s="72">
        <v>15052</v>
      </c>
      <c r="K222" s="94">
        <v>0</v>
      </c>
      <c r="L222" s="94">
        <v>0</v>
      </c>
      <c r="M222" s="98">
        <f t="shared" si="34"/>
        <v>15052</v>
      </c>
      <c r="N222" s="98">
        <f t="shared" si="35"/>
        <v>231.56923076923076</v>
      </c>
      <c r="O222" s="98">
        <f t="shared" si="38"/>
        <v>212</v>
      </c>
      <c r="P222" s="98">
        <f t="shared" si="39"/>
        <v>215.02857142857141</v>
      </c>
      <c r="Q222" s="73">
        <f t="shared" si="36"/>
        <v>1.0142857142857142</v>
      </c>
      <c r="R222" s="104">
        <v>6718.02</v>
      </c>
      <c r="S222" s="104">
        <v>176.79</v>
      </c>
      <c r="T222" s="105">
        <v>12905.67</v>
      </c>
    </row>
    <row r="223" spans="1:20">
      <c r="A223" s="68" t="b">
        <f t="shared" si="32"/>
        <v>1</v>
      </c>
      <c r="B223" s="91">
        <f t="shared" ca="1" si="37"/>
        <v>40034</v>
      </c>
      <c r="C223" s="84">
        <f t="shared" ca="1" si="30"/>
        <v>8</v>
      </c>
      <c r="D223" s="85">
        <f t="shared" ca="1" si="31"/>
        <v>7</v>
      </c>
      <c r="E223" s="94">
        <v>68</v>
      </c>
      <c r="F223" s="94">
        <v>71</v>
      </c>
      <c r="G223" s="94">
        <v>34</v>
      </c>
      <c r="H223" s="94">
        <v>0</v>
      </c>
      <c r="I223" s="85">
        <f t="shared" si="33"/>
        <v>34</v>
      </c>
      <c r="J223" s="72">
        <v>12580</v>
      </c>
      <c r="K223" s="94">
        <v>0</v>
      </c>
      <c r="L223" s="94">
        <v>128</v>
      </c>
      <c r="M223" s="100">
        <f t="shared" si="34"/>
        <v>12708</v>
      </c>
      <c r="N223" s="100">
        <f t="shared" si="35"/>
        <v>373.76470588235293</v>
      </c>
      <c r="O223" s="100">
        <f t="shared" si="38"/>
        <v>186.88235294117646</v>
      </c>
      <c r="P223" s="100">
        <f t="shared" si="39"/>
        <v>178.98591549295773</v>
      </c>
      <c r="Q223" s="75">
        <f t="shared" si="36"/>
        <v>0.95774647887323938</v>
      </c>
      <c r="R223" s="104">
        <v>5204.72</v>
      </c>
      <c r="S223" s="104">
        <v>0</v>
      </c>
      <c r="T223" s="105">
        <v>5930.96</v>
      </c>
    </row>
    <row r="224" spans="1:20">
      <c r="A224" s="68" t="b">
        <f t="shared" si="32"/>
        <v>1</v>
      </c>
      <c r="B224" s="89">
        <f t="shared" ca="1" si="37"/>
        <v>40035</v>
      </c>
      <c r="C224" s="80">
        <f t="shared" ca="1" si="30"/>
        <v>8</v>
      </c>
      <c r="D224" s="81">
        <f t="shared" ca="1" si="31"/>
        <v>1</v>
      </c>
      <c r="E224" s="94">
        <v>65</v>
      </c>
      <c r="F224" s="94">
        <v>70</v>
      </c>
      <c r="G224" s="94">
        <v>46</v>
      </c>
      <c r="H224" s="94">
        <v>0</v>
      </c>
      <c r="I224" s="81">
        <f t="shared" si="33"/>
        <v>46</v>
      </c>
      <c r="J224" s="72">
        <v>8125</v>
      </c>
      <c r="K224" s="94">
        <v>0</v>
      </c>
      <c r="L224" s="94">
        <v>0</v>
      </c>
      <c r="M224" s="98">
        <f t="shared" si="34"/>
        <v>8125</v>
      </c>
      <c r="N224" s="98">
        <f t="shared" si="35"/>
        <v>176.63043478260869</v>
      </c>
      <c r="O224" s="98">
        <f t="shared" si="38"/>
        <v>125</v>
      </c>
      <c r="P224" s="98">
        <f t="shared" si="39"/>
        <v>116.07142857142857</v>
      </c>
      <c r="Q224" s="73">
        <f t="shared" si="36"/>
        <v>0.9285714285714286</v>
      </c>
      <c r="R224" s="104">
        <v>4066.4</v>
      </c>
      <c r="S224" s="104">
        <v>358.8</v>
      </c>
      <c r="T224" s="105">
        <v>8252.4</v>
      </c>
    </row>
    <row r="225" spans="1:20">
      <c r="A225" s="68" t="b">
        <f t="shared" si="32"/>
        <v>1</v>
      </c>
      <c r="B225" s="90">
        <f t="shared" ca="1" si="37"/>
        <v>40036</v>
      </c>
      <c r="C225" s="82">
        <f t="shared" ca="1" si="30"/>
        <v>8</v>
      </c>
      <c r="D225" s="83">
        <f t="shared" ca="1" si="31"/>
        <v>2</v>
      </c>
      <c r="E225" s="94">
        <v>63</v>
      </c>
      <c r="F225" s="94">
        <v>70</v>
      </c>
      <c r="G225" s="94">
        <v>65</v>
      </c>
      <c r="H225" s="94">
        <v>0</v>
      </c>
      <c r="I225" s="83">
        <f t="shared" si="33"/>
        <v>65</v>
      </c>
      <c r="J225" s="72">
        <v>9135</v>
      </c>
      <c r="K225" s="94">
        <v>0</v>
      </c>
      <c r="L225" s="94">
        <v>0</v>
      </c>
      <c r="M225" s="99">
        <f t="shared" si="34"/>
        <v>9135</v>
      </c>
      <c r="N225" s="99">
        <f t="shared" si="35"/>
        <v>140.53846153846155</v>
      </c>
      <c r="O225" s="99">
        <f t="shared" si="38"/>
        <v>145</v>
      </c>
      <c r="P225" s="99">
        <f t="shared" si="39"/>
        <v>130.5</v>
      </c>
      <c r="Q225" s="74">
        <f t="shared" si="36"/>
        <v>0.9</v>
      </c>
      <c r="R225" s="104">
        <v>4352.67</v>
      </c>
      <c r="S225" s="104">
        <v>177.66</v>
      </c>
      <c r="T225" s="105">
        <v>6751.08</v>
      </c>
    </row>
    <row r="226" spans="1:20">
      <c r="A226" s="68" t="b">
        <f t="shared" si="32"/>
        <v>1</v>
      </c>
      <c r="B226" s="89">
        <f t="shared" ca="1" si="37"/>
        <v>40037</v>
      </c>
      <c r="C226" s="80">
        <f t="shared" ca="1" si="30"/>
        <v>8</v>
      </c>
      <c r="D226" s="81">
        <f t="shared" ca="1" si="31"/>
        <v>3</v>
      </c>
      <c r="E226" s="94">
        <v>67</v>
      </c>
      <c r="F226" s="94">
        <v>71</v>
      </c>
      <c r="G226" s="94">
        <v>57</v>
      </c>
      <c r="H226" s="94">
        <v>0</v>
      </c>
      <c r="I226" s="81">
        <f t="shared" si="33"/>
        <v>57</v>
      </c>
      <c r="J226" s="72">
        <v>8241</v>
      </c>
      <c r="K226" s="94">
        <v>0</v>
      </c>
      <c r="L226" s="94">
        <v>0</v>
      </c>
      <c r="M226" s="98">
        <f t="shared" si="34"/>
        <v>8241</v>
      </c>
      <c r="N226" s="98">
        <f t="shared" si="35"/>
        <v>144.57894736842104</v>
      </c>
      <c r="O226" s="98">
        <f t="shared" si="38"/>
        <v>123</v>
      </c>
      <c r="P226" s="98">
        <f t="shared" si="39"/>
        <v>116.07042253521126</v>
      </c>
      <c r="Q226" s="73">
        <f t="shared" si="36"/>
        <v>0.94366197183098588</v>
      </c>
      <c r="R226" s="104">
        <v>3891.36</v>
      </c>
      <c r="S226" s="104">
        <v>235.84</v>
      </c>
      <c r="T226" s="105">
        <v>7193.12</v>
      </c>
    </row>
    <row r="227" spans="1:20">
      <c r="A227" s="68" t="b">
        <f t="shared" si="32"/>
        <v>1</v>
      </c>
      <c r="B227" s="91">
        <f t="shared" ca="1" si="37"/>
        <v>40038</v>
      </c>
      <c r="C227" s="84">
        <f t="shared" ref="C227:C274" ca="1" si="40">MONTH(B227)</f>
        <v>8</v>
      </c>
      <c r="D227" s="85">
        <f t="shared" ref="D227:D274" ca="1" si="41">WEEKDAY(B227,2)</f>
        <v>4</v>
      </c>
      <c r="E227" s="94">
        <v>64</v>
      </c>
      <c r="F227" s="94">
        <v>71</v>
      </c>
      <c r="G227" s="94">
        <v>34</v>
      </c>
      <c r="H227" s="94">
        <v>0</v>
      </c>
      <c r="I227" s="85">
        <f t="shared" si="33"/>
        <v>34</v>
      </c>
      <c r="J227" s="72">
        <v>8320</v>
      </c>
      <c r="K227" s="94">
        <v>0</v>
      </c>
      <c r="L227" s="94">
        <v>0</v>
      </c>
      <c r="M227" s="100">
        <f t="shared" si="34"/>
        <v>8320</v>
      </c>
      <c r="N227" s="100">
        <f t="shared" si="35"/>
        <v>244.70588235294119</v>
      </c>
      <c r="O227" s="100">
        <f t="shared" si="38"/>
        <v>130</v>
      </c>
      <c r="P227" s="100">
        <f t="shared" si="39"/>
        <v>117.1830985915493</v>
      </c>
      <c r="Q227" s="75">
        <f t="shared" si="36"/>
        <v>0.90140845070422537</v>
      </c>
      <c r="R227" s="104">
        <v>3031.04</v>
      </c>
      <c r="S227" s="104">
        <v>0</v>
      </c>
      <c r="T227" s="105">
        <v>4072.96</v>
      </c>
    </row>
    <row r="228" spans="1:20">
      <c r="A228" s="68" t="b">
        <f t="shared" si="32"/>
        <v>1</v>
      </c>
      <c r="B228" s="89">
        <f t="shared" ca="1" si="37"/>
        <v>40039</v>
      </c>
      <c r="C228" s="80">
        <f t="shared" ca="1" si="40"/>
        <v>8</v>
      </c>
      <c r="D228" s="81">
        <f t="shared" ca="1" si="41"/>
        <v>5</v>
      </c>
      <c r="E228" s="94">
        <v>71</v>
      </c>
      <c r="F228" s="94">
        <v>71</v>
      </c>
      <c r="G228" s="94">
        <v>66</v>
      </c>
      <c r="H228" s="94">
        <v>0</v>
      </c>
      <c r="I228" s="81">
        <f t="shared" si="33"/>
        <v>66</v>
      </c>
      <c r="J228" s="72">
        <v>16117</v>
      </c>
      <c r="K228" s="94">
        <v>0</v>
      </c>
      <c r="L228" s="94">
        <v>15</v>
      </c>
      <c r="M228" s="98">
        <f t="shared" si="34"/>
        <v>16132</v>
      </c>
      <c r="N228" s="98">
        <f t="shared" si="35"/>
        <v>244.42424242424244</v>
      </c>
      <c r="O228" s="98">
        <f t="shared" si="38"/>
        <v>227.21126760563379</v>
      </c>
      <c r="P228" s="98">
        <f t="shared" si="39"/>
        <v>227.21126760563379</v>
      </c>
      <c r="Q228" s="73">
        <f t="shared" si="36"/>
        <v>1</v>
      </c>
      <c r="R228" s="104">
        <v>5248.32</v>
      </c>
      <c r="S228" s="104">
        <v>164.01</v>
      </c>
      <c r="T228" s="105">
        <v>7216.44</v>
      </c>
    </row>
    <row r="229" spans="1:20">
      <c r="A229" s="68" t="b">
        <f t="shared" si="32"/>
        <v>1</v>
      </c>
      <c r="B229" s="90">
        <f t="shared" ca="1" si="37"/>
        <v>40040</v>
      </c>
      <c r="C229" s="82">
        <f t="shared" ca="1" si="40"/>
        <v>8</v>
      </c>
      <c r="D229" s="83">
        <f t="shared" ca="1" si="41"/>
        <v>6</v>
      </c>
      <c r="E229" s="94">
        <v>71</v>
      </c>
      <c r="F229" s="94">
        <v>71</v>
      </c>
      <c r="G229" s="94">
        <v>65</v>
      </c>
      <c r="H229" s="94">
        <v>0</v>
      </c>
      <c r="I229" s="83">
        <f t="shared" si="33"/>
        <v>65</v>
      </c>
      <c r="J229" s="72">
        <v>14910</v>
      </c>
      <c r="K229" s="94">
        <v>0</v>
      </c>
      <c r="L229" s="94">
        <v>5</v>
      </c>
      <c r="M229" s="99">
        <f t="shared" si="34"/>
        <v>14915</v>
      </c>
      <c r="N229" s="99">
        <f t="shared" si="35"/>
        <v>229.46153846153845</v>
      </c>
      <c r="O229" s="99">
        <f t="shared" si="38"/>
        <v>210.07042253521126</v>
      </c>
      <c r="P229" s="99">
        <f t="shared" si="39"/>
        <v>210.07042253521126</v>
      </c>
      <c r="Q229" s="74">
        <f t="shared" si="36"/>
        <v>1</v>
      </c>
      <c r="R229" s="104">
        <v>8076.96</v>
      </c>
      <c r="S229" s="104">
        <v>336.54</v>
      </c>
      <c r="T229" s="105">
        <v>12115.44</v>
      </c>
    </row>
    <row r="230" spans="1:20">
      <c r="A230" s="68" t="b">
        <f t="shared" si="32"/>
        <v>1</v>
      </c>
      <c r="B230" s="89">
        <f t="shared" ca="1" si="37"/>
        <v>40041</v>
      </c>
      <c r="C230" s="80">
        <f t="shared" ca="1" si="40"/>
        <v>8</v>
      </c>
      <c r="D230" s="81">
        <f t="shared" ca="1" si="41"/>
        <v>7</v>
      </c>
      <c r="E230" s="94">
        <v>61</v>
      </c>
      <c r="F230" s="94">
        <v>71</v>
      </c>
      <c r="G230" s="94">
        <v>62</v>
      </c>
      <c r="H230" s="94">
        <v>0</v>
      </c>
      <c r="I230" s="81">
        <f t="shared" si="33"/>
        <v>62</v>
      </c>
      <c r="J230" s="72">
        <v>7381</v>
      </c>
      <c r="K230" s="94">
        <v>0</v>
      </c>
      <c r="L230" s="94">
        <v>0</v>
      </c>
      <c r="M230" s="98">
        <f t="shared" si="34"/>
        <v>7381</v>
      </c>
      <c r="N230" s="98">
        <f t="shared" si="35"/>
        <v>119.04838709677419</v>
      </c>
      <c r="O230" s="98">
        <f t="shared" si="38"/>
        <v>121</v>
      </c>
      <c r="P230" s="98">
        <f t="shared" si="39"/>
        <v>103.95774647887323</v>
      </c>
      <c r="Q230" s="73">
        <f t="shared" si="36"/>
        <v>0.85915492957746475</v>
      </c>
      <c r="R230" s="104">
        <v>3934.5</v>
      </c>
      <c r="S230" s="104">
        <v>0</v>
      </c>
      <c r="T230" s="105">
        <v>6216.51</v>
      </c>
    </row>
    <row r="231" spans="1:20">
      <c r="A231" s="68" t="b">
        <f t="shared" si="32"/>
        <v>1</v>
      </c>
      <c r="B231" s="91">
        <f t="shared" ca="1" si="37"/>
        <v>40042</v>
      </c>
      <c r="C231" s="84">
        <f t="shared" ca="1" si="40"/>
        <v>8</v>
      </c>
      <c r="D231" s="85">
        <f t="shared" ca="1" si="41"/>
        <v>1</v>
      </c>
      <c r="E231" s="94">
        <v>68</v>
      </c>
      <c r="F231" s="94">
        <v>69</v>
      </c>
      <c r="G231" s="94">
        <v>45</v>
      </c>
      <c r="H231" s="94">
        <v>0</v>
      </c>
      <c r="I231" s="85">
        <f t="shared" si="33"/>
        <v>45</v>
      </c>
      <c r="J231" s="72">
        <v>13600</v>
      </c>
      <c r="K231" s="94">
        <v>0</v>
      </c>
      <c r="L231" s="94">
        <v>0</v>
      </c>
      <c r="M231" s="100">
        <f t="shared" si="34"/>
        <v>13600</v>
      </c>
      <c r="N231" s="100">
        <f t="shared" si="35"/>
        <v>302.22222222222223</v>
      </c>
      <c r="O231" s="100">
        <f t="shared" si="38"/>
        <v>200</v>
      </c>
      <c r="P231" s="100">
        <f t="shared" si="39"/>
        <v>197.10144927536234</v>
      </c>
      <c r="Q231" s="75">
        <f t="shared" si="36"/>
        <v>0.98550724637681164</v>
      </c>
      <c r="R231" s="104">
        <v>3695.12</v>
      </c>
      <c r="S231" s="104">
        <v>0</v>
      </c>
      <c r="T231" s="105">
        <v>4375.8</v>
      </c>
    </row>
    <row r="232" spans="1:20">
      <c r="A232" s="68" t="b">
        <f t="shared" si="32"/>
        <v>1</v>
      </c>
      <c r="B232" s="89">
        <f t="shared" ca="1" si="37"/>
        <v>40043</v>
      </c>
      <c r="C232" s="80">
        <f t="shared" ca="1" si="40"/>
        <v>8</v>
      </c>
      <c r="D232" s="81">
        <f t="shared" ca="1" si="41"/>
        <v>2</v>
      </c>
      <c r="E232" s="94">
        <v>62</v>
      </c>
      <c r="F232" s="94">
        <v>71</v>
      </c>
      <c r="G232" s="94">
        <v>69</v>
      </c>
      <c r="H232" s="94">
        <v>0</v>
      </c>
      <c r="I232" s="81">
        <f t="shared" si="33"/>
        <v>69</v>
      </c>
      <c r="J232" s="72">
        <v>10416</v>
      </c>
      <c r="K232" s="94">
        <v>0</v>
      </c>
      <c r="L232" s="94">
        <v>0</v>
      </c>
      <c r="M232" s="98">
        <f t="shared" si="34"/>
        <v>10416</v>
      </c>
      <c r="N232" s="98">
        <f t="shared" si="35"/>
        <v>150.95652173913044</v>
      </c>
      <c r="O232" s="98">
        <f t="shared" si="38"/>
        <v>168</v>
      </c>
      <c r="P232" s="98">
        <f t="shared" si="39"/>
        <v>146.70422535211267</v>
      </c>
      <c r="Q232" s="73">
        <f t="shared" si="36"/>
        <v>0.87323943661971826</v>
      </c>
      <c r="R232" s="104">
        <v>2879.28</v>
      </c>
      <c r="S232" s="104">
        <v>200.88</v>
      </c>
      <c r="T232" s="105">
        <v>4821.12</v>
      </c>
    </row>
    <row r="233" spans="1:20">
      <c r="A233" s="68" t="b">
        <f t="shared" si="32"/>
        <v>1</v>
      </c>
      <c r="B233" s="90">
        <f t="shared" ca="1" si="37"/>
        <v>40044</v>
      </c>
      <c r="C233" s="82">
        <f t="shared" ca="1" si="40"/>
        <v>8</v>
      </c>
      <c r="D233" s="83">
        <f t="shared" ca="1" si="41"/>
        <v>3</v>
      </c>
      <c r="E233" s="94">
        <v>60</v>
      </c>
      <c r="F233" s="94">
        <v>71</v>
      </c>
      <c r="G233" s="94">
        <v>69</v>
      </c>
      <c r="H233" s="94">
        <v>0</v>
      </c>
      <c r="I233" s="83">
        <f t="shared" si="33"/>
        <v>69</v>
      </c>
      <c r="J233" s="72">
        <v>10320</v>
      </c>
      <c r="K233" s="94">
        <v>0</v>
      </c>
      <c r="L233" s="94">
        <v>0</v>
      </c>
      <c r="M233" s="99">
        <f t="shared" si="34"/>
        <v>10320</v>
      </c>
      <c r="N233" s="99">
        <f t="shared" si="35"/>
        <v>149.56521739130434</v>
      </c>
      <c r="O233" s="99">
        <f t="shared" si="38"/>
        <v>172</v>
      </c>
      <c r="P233" s="99">
        <f t="shared" si="39"/>
        <v>145.35211267605632</v>
      </c>
      <c r="Q233" s="74">
        <f t="shared" si="36"/>
        <v>0.84507042253521125</v>
      </c>
      <c r="R233" s="104">
        <v>4368</v>
      </c>
      <c r="S233" s="104">
        <v>0</v>
      </c>
      <c r="T233" s="105">
        <v>7753.2</v>
      </c>
    </row>
    <row r="234" spans="1:20">
      <c r="A234" s="68" t="b">
        <f t="shared" si="32"/>
        <v>1</v>
      </c>
      <c r="B234" s="89">
        <f t="shared" ca="1" si="37"/>
        <v>40045</v>
      </c>
      <c r="C234" s="80">
        <f t="shared" ca="1" si="40"/>
        <v>8</v>
      </c>
      <c r="D234" s="81">
        <f t="shared" ca="1" si="41"/>
        <v>4</v>
      </c>
      <c r="E234" s="94">
        <v>58</v>
      </c>
      <c r="F234" s="94">
        <v>71</v>
      </c>
      <c r="G234" s="94">
        <v>34</v>
      </c>
      <c r="H234" s="94">
        <v>0</v>
      </c>
      <c r="I234" s="81">
        <f t="shared" si="33"/>
        <v>34</v>
      </c>
      <c r="J234" s="72">
        <v>5858</v>
      </c>
      <c r="K234" s="94">
        <v>0</v>
      </c>
      <c r="L234" s="94">
        <v>0</v>
      </c>
      <c r="M234" s="98">
        <f t="shared" si="34"/>
        <v>5858</v>
      </c>
      <c r="N234" s="98">
        <f t="shared" si="35"/>
        <v>172.29411764705881</v>
      </c>
      <c r="O234" s="98">
        <f t="shared" si="38"/>
        <v>101</v>
      </c>
      <c r="P234" s="98">
        <f t="shared" si="39"/>
        <v>82.507042253521135</v>
      </c>
      <c r="Q234" s="73">
        <f t="shared" si="36"/>
        <v>0.81690140845070425</v>
      </c>
      <c r="R234" s="104">
        <v>1856</v>
      </c>
      <c r="S234" s="104">
        <v>0</v>
      </c>
      <c r="T234" s="105">
        <v>3306</v>
      </c>
    </row>
    <row r="235" spans="1:20">
      <c r="A235" s="68" t="b">
        <f t="shared" si="32"/>
        <v>1</v>
      </c>
      <c r="B235" s="91">
        <f t="shared" ca="1" si="37"/>
        <v>40046</v>
      </c>
      <c r="C235" s="84">
        <f t="shared" ca="1" si="40"/>
        <v>8</v>
      </c>
      <c r="D235" s="85">
        <f t="shared" ca="1" si="41"/>
        <v>5</v>
      </c>
      <c r="E235" s="94">
        <v>71</v>
      </c>
      <c r="F235" s="94">
        <v>71</v>
      </c>
      <c r="G235" s="94">
        <v>43</v>
      </c>
      <c r="H235" s="94">
        <v>0</v>
      </c>
      <c r="I235" s="85">
        <f t="shared" si="33"/>
        <v>43</v>
      </c>
      <c r="J235" s="72">
        <v>14200</v>
      </c>
      <c r="K235" s="94">
        <v>0</v>
      </c>
      <c r="L235" s="94">
        <v>168</v>
      </c>
      <c r="M235" s="100">
        <f t="shared" si="34"/>
        <v>14368</v>
      </c>
      <c r="N235" s="100">
        <f t="shared" si="35"/>
        <v>334.13953488372096</v>
      </c>
      <c r="O235" s="100">
        <f t="shared" si="38"/>
        <v>202.36619718309859</v>
      </c>
      <c r="P235" s="100">
        <f t="shared" si="39"/>
        <v>202.36619718309859</v>
      </c>
      <c r="Q235" s="75">
        <f t="shared" si="36"/>
        <v>1</v>
      </c>
      <c r="R235" s="104">
        <v>6225.99</v>
      </c>
      <c r="S235" s="104">
        <v>168.27</v>
      </c>
      <c r="T235" s="105">
        <v>9927.93</v>
      </c>
    </row>
    <row r="236" spans="1:20">
      <c r="A236" s="68" t="b">
        <f t="shared" si="32"/>
        <v>1</v>
      </c>
      <c r="B236" s="89">
        <f t="shared" ca="1" si="37"/>
        <v>40047</v>
      </c>
      <c r="C236" s="80">
        <f t="shared" ca="1" si="40"/>
        <v>8</v>
      </c>
      <c r="D236" s="81">
        <f t="shared" ca="1" si="41"/>
        <v>6</v>
      </c>
      <c r="E236" s="94">
        <v>71</v>
      </c>
      <c r="F236" s="94">
        <v>71</v>
      </c>
      <c r="G236" s="94">
        <v>41</v>
      </c>
      <c r="H236" s="94">
        <v>0</v>
      </c>
      <c r="I236" s="81">
        <f t="shared" si="33"/>
        <v>41</v>
      </c>
      <c r="J236" s="72">
        <v>14910</v>
      </c>
      <c r="K236" s="94">
        <v>0</v>
      </c>
      <c r="L236" s="94">
        <v>225</v>
      </c>
      <c r="M236" s="98">
        <f t="shared" si="34"/>
        <v>15135</v>
      </c>
      <c r="N236" s="98">
        <f t="shared" si="35"/>
        <v>369.14634146341461</v>
      </c>
      <c r="O236" s="98">
        <f t="shared" si="38"/>
        <v>213.16901408450704</v>
      </c>
      <c r="P236" s="98">
        <f t="shared" si="39"/>
        <v>213.16901408450704</v>
      </c>
      <c r="Q236" s="73">
        <f t="shared" si="36"/>
        <v>1</v>
      </c>
      <c r="R236" s="104">
        <v>7778.76</v>
      </c>
      <c r="S236" s="104">
        <v>530.37</v>
      </c>
      <c r="T236" s="105">
        <v>13436.04</v>
      </c>
    </row>
    <row r="237" spans="1:20">
      <c r="A237" s="68" t="b">
        <f t="shared" si="32"/>
        <v>1</v>
      </c>
      <c r="B237" s="90">
        <f t="shared" ca="1" si="37"/>
        <v>40048</v>
      </c>
      <c r="C237" s="82">
        <f t="shared" ca="1" si="40"/>
        <v>8</v>
      </c>
      <c r="D237" s="83">
        <f t="shared" ca="1" si="41"/>
        <v>7</v>
      </c>
      <c r="E237" s="94">
        <v>64</v>
      </c>
      <c r="F237" s="94">
        <v>70</v>
      </c>
      <c r="G237" s="94">
        <v>46</v>
      </c>
      <c r="H237" s="94">
        <v>0</v>
      </c>
      <c r="I237" s="83">
        <f t="shared" si="33"/>
        <v>46</v>
      </c>
      <c r="J237" s="72">
        <v>8000</v>
      </c>
      <c r="K237" s="94">
        <v>0</v>
      </c>
      <c r="L237" s="94">
        <v>0</v>
      </c>
      <c r="M237" s="99">
        <f t="shared" si="34"/>
        <v>8000</v>
      </c>
      <c r="N237" s="99">
        <f t="shared" si="35"/>
        <v>173.91304347826087</v>
      </c>
      <c r="O237" s="99">
        <f t="shared" si="38"/>
        <v>125</v>
      </c>
      <c r="P237" s="99">
        <f t="shared" si="39"/>
        <v>114.28571428571428</v>
      </c>
      <c r="Q237" s="74">
        <f t="shared" si="36"/>
        <v>0.91428571428571426</v>
      </c>
      <c r="R237" s="104">
        <v>3020.16</v>
      </c>
      <c r="S237" s="104">
        <v>0</v>
      </c>
      <c r="T237" s="105">
        <v>6223.36</v>
      </c>
    </row>
    <row r="238" spans="1:20">
      <c r="A238" s="68" t="b">
        <f t="shared" si="32"/>
        <v>1</v>
      </c>
      <c r="B238" s="89">
        <f t="shared" ca="1" si="37"/>
        <v>40049</v>
      </c>
      <c r="C238" s="80">
        <f t="shared" ca="1" si="40"/>
        <v>8</v>
      </c>
      <c r="D238" s="81">
        <f t="shared" ca="1" si="41"/>
        <v>1</v>
      </c>
      <c r="E238" s="94">
        <v>66</v>
      </c>
      <c r="F238" s="94">
        <v>70</v>
      </c>
      <c r="G238" s="94">
        <v>53</v>
      </c>
      <c r="H238" s="94">
        <v>0</v>
      </c>
      <c r="I238" s="81">
        <f t="shared" si="33"/>
        <v>53</v>
      </c>
      <c r="J238" s="72">
        <v>11154</v>
      </c>
      <c r="K238" s="94">
        <v>0</v>
      </c>
      <c r="L238" s="94">
        <v>0</v>
      </c>
      <c r="M238" s="98">
        <f t="shared" si="34"/>
        <v>11154</v>
      </c>
      <c r="N238" s="98">
        <f t="shared" si="35"/>
        <v>210.45283018867926</v>
      </c>
      <c r="O238" s="98">
        <f t="shared" si="38"/>
        <v>169</v>
      </c>
      <c r="P238" s="98">
        <f t="shared" si="39"/>
        <v>159.34285714285713</v>
      </c>
      <c r="Q238" s="73">
        <f t="shared" si="36"/>
        <v>0.94285714285714284</v>
      </c>
      <c r="R238" s="104">
        <v>4159.9799999999996</v>
      </c>
      <c r="S238" s="104">
        <v>0</v>
      </c>
      <c r="T238" s="105">
        <v>9454.5</v>
      </c>
    </row>
    <row r="239" spans="1:20">
      <c r="A239" s="68" t="b">
        <f t="shared" si="32"/>
        <v>1</v>
      </c>
      <c r="B239" s="91">
        <f t="shared" ca="1" si="37"/>
        <v>40050</v>
      </c>
      <c r="C239" s="84">
        <f t="shared" ca="1" si="40"/>
        <v>8</v>
      </c>
      <c r="D239" s="85">
        <f t="shared" ca="1" si="41"/>
        <v>2</v>
      </c>
      <c r="E239" s="94">
        <v>62</v>
      </c>
      <c r="F239" s="94">
        <v>70</v>
      </c>
      <c r="G239" s="94">
        <v>65</v>
      </c>
      <c r="H239" s="94">
        <v>0</v>
      </c>
      <c r="I239" s="85">
        <f t="shared" si="33"/>
        <v>65</v>
      </c>
      <c r="J239" s="72">
        <v>9734</v>
      </c>
      <c r="K239" s="94">
        <v>0</v>
      </c>
      <c r="L239" s="94">
        <v>176</v>
      </c>
      <c r="M239" s="100">
        <f t="shared" si="34"/>
        <v>9910</v>
      </c>
      <c r="N239" s="100">
        <f t="shared" si="35"/>
        <v>152.46153846153845</v>
      </c>
      <c r="O239" s="100">
        <f t="shared" si="38"/>
        <v>159.83870967741936</v>
      </c>
      <c r="P239" s="100">
        <f t="shared" si="39"/>
        <v>141.57142857142856</v>
      </c>
      <c r="Q239" s="75">
        <f t="shared" si="36"/>
        <v>0.88571428571428568</v>
      </c>
      <c r="R239" s="104">
        <v>4921.5600000000004</v>
      </c>
      <c r="S239" s="104">
        <v>117.18</v>
      </c>
      <c r="T239" s="105">
        <v>4921.5600000000004</v>
      </c>
    </row>
    <row r="240" spans="1:20">
      <c r="A240" s="68" t="b">
        <f t="shared" si="32"/>
        <v>1</v>
      </c>
      <c r="B240" s="89">
        <f t="shared" ca="1" si="37"/>
        <v>40051</v>
      </c>
      <c r="C240" s="80">
        <f t="shared" ca="1" si="40"/>
        <v>8</v>
      </c>
      <c r="D240" s="81">
        <f t="shared" ca="1" si="41"/>
        <v>3</v>
      </c>
      <c r="E240" s="94">
        <v>63</v>
      </c>
      <c r="F240" s="94">
        <v>70</v>
      </c>
      <c r="G240" s="94">
        <v>69</v>
      </c>
      <c r="H240" s="94">
        <v>0</v>
      </c>
      <c r="I240" s="81">
        <f t="shared" si="33"/>
        <v>69</v>
      </c>
      <c r="J240" s="72">
        <v>6867</v>
      </c>
      <c r="K240" s="94">
        <v>0</v>
      </c>
      <c r="L240" s="94">
        <v>0</v>
      </c>
      <c r="M240" s="98">
        <f t="shared" si="34"/>
        <v>6867</v>
      </c>
      <c r="N240" s="98">
        <f t="shared" si="35"/>
        <v>99.521739130434781</v>
      </c>
      <c r="O240" s="98">
        <f t="shared" si="38"/>
        <v>109</v>
      </c>
      <c r="P240" s="98">
        <f t="shared" si="39"/>
        <v>98.100000000000009</v>
      </c>
      <c r="Q240" s="73">
        <f t="shared" si="36"/>
        <v>0.9</v>
      </c>
      <c r="R240" s="104">
        <v>4819.5</v>
      </c>
      <c r="S240" s="104">
        <v>107.1</v>
      </c>
      <c r="T240" s="105">
        <v>7389.9</v>
      </c>
    </row>
    <row r="241" spans="1:20">
      <c r="A241" s="68" t="b">
        <f t="shared" si="32"/>
        <v>1</v>
      </c>
      <c r="B241" s="90">
        <f t="shared" ca="1" si="37"/>
        <v>40052</v>
      </c>
      <c r="C241" s="82">
        <f t="shared" ca="1" si="40"/>
        <v>8</v>
      </c>
      <c r="D241" s="83">
        <f t="shared" ca="1" si="41"/>
        <v>4</v>
      </c>
      <c r="E241" s="94">
        <v>68</v>
      </c>
      <c r="F241" s="94">
        <v>71</v>
      </c>
      <c r="G241" s="94">
        <v>57</v>
      </c>
      <c r="H241" s="94">
        <v>0</v>
      </c>
      <c r="I241" s="83">
        <f t="shared" si="33"/>
        <v>57</v>
      </c>
      <c r="J241" s="72">
        <v>9860</v>
      </c>
      <c r="K241" s="94">
        <v>0</v>
      </c>
      <c r="L241" s="94">
        <v>0</v>
      </c>
      <c r="M241" s="99">
        <f t="shared" si="34"/>
        <v>9860</v>
      </c>
      <c r="N241" s="99">
        <f t="shared" si="35"/>
        <v>172.98245614035088</v>
      </c>
      <c r="O241" s="99">
        <f t="shared" si="38"/>
        <v>145</v>
      </c>
      <c r="P241" s="99">
        <f t="shared" si="39"/>
        <v>138.87323943661971</v>
      </c>
      <c r="Q241" s="74">
        <f t="shared" si="36"/>
        <v>0.95774647887323938</v>
      </c>
      <c r="R241" s="104">
        <v>4141.2</v>
      </c>
      <c r="S241" s="104">
        <v>236.64</v>
      </c>
      <c r="T241" s="105">
        <v>7809.12</v>
      </c>
    </row>
    <row r="242" spans="1:20">
      <c r="A242" s="68" t="b">
        <f t="shared" si="32"/>
        <v>1</v>
      </c>
      <c r="B242" s="89">
        <f t="shared" ca="1" si="37"/>
        <v>40053</v>
      </c>
      <c r="C242" s="80">
        <f t="shared" ca="1" si="40"/>
        <v>8</v>
      </c>
      <c r="D242" s="81">
        <f t="shared" ca="1" si="41"/>
        <v>5</v>
      </c>
      <c r="E242" s="94">
        <v>71</v>
      </c>
      <c r="F242" s="94">
        <v>71</v>
      </c>
      <c r="G242" s="94">
        <v>34</v>
      </c>
      <c r="H242" s="94">
        <v>0</v>
      </c>
      <c r="I242" s="81">
        <f t="shared" si="33"/>
        <v>34</v>
      </c>
      <c r="J242" s="72">
        <v>16685</v>
      </c>
      <c r="K242" s="94">
        <v>0</v>
      </c>
      <c r="L242" s="94">
        <v>0</v>
      </c>
      <c r="M242" s="98">
        <f t="shared" si="34"/>
        <v>16685</v>
      </c>
      <c r="N242" s="98">
        <f t="shared" si="35"/>
        <v>490.73529411764707</v>
      </c>
      <c r="O242" s="98">
        <f t="shared" si="38"/>
        <v>235</v>
      </c>
      <c r="P242" s="98">
        <f t="shared" si="39"/>
        <v>235</v>
      </c>
      <c r="Q242" s="73">
        <f t="shared" si="36"/>
        <v>1</v>
      </c>
      <c r="R242" s="104">
        <v>5069.3999999999996</v>
      </c>
      <c r="S242" s="104">
        <v>289.68</v>
      </c>
      <c r="T242" s="105">
        <v>9993.9599999999991</v>
      </c>
    </row>
    <row r="243" spans="1:20">
      <c r="A243" s="68" t="b">
        <f t="shared" si="32"/>
        <v>1</v>
      </c>
      <c r="B243" s="91">
        <f t="shared" ca="1" si="37"/>
        <v>40054</v>
      </c>
      <c r="C243" s="84">
        <f t="shared" ca="1" si="40"/>
        <v>8</v>
      </c>
      <c r="D243" s="85">
        <f t="shared" ca="1" si="41"/>
        <v>6</v>
      </c>
      <c r="E243" s="94">
        <v>71</v>
      </c>
      <c r="F243" s="94">
        <v>71</v>
      </c>
      <c r="G243" s="94">
        <v>55</v>
      </c>
      <c r="H243" s="94">
        <v>0</v>
      </c>
      <c r="I243" s="85">
        <f t="shared" si="33"/>
        <v>55</v>
      </c>
      <c r="J243" s="72">
        <v>15194</v>
      </c>
      <c r="K243" s="94">
        <v>0</v>
      </c>
      <c r="L243" s="94">
        <v>15</v>
      </c>
      <c r="M243" s="100">
        <f t="shared" si="34"/>
        <v>15209</v>
      </c>
      <c r="N243" s="100">
        <f t="shared" si="35"/>
        <v>276.5272727272727</v>
      </c>
      <c r="O243" s="100">
        <f t="shared" si="38"/>
        <v>214.21126760563379</v>
      </c>
      <c r="P243" s="100">
        <f t="shared" si="39"/>
        <v>214.21126760563379</v>
      </c>
      <c r="Q243" s="75">
        <f t="shared" si="36"/>
        <v>1</v>
      </c>
      <c r="R243" s="104">
        <v>7827.75</v>
      </c>
      <c r="S243" s="104">
        <v>347.9</v>
      </c>
      <c r="T243" s="105">
        <v>11306.75</v>
      </c>
    </row>
    <row r="244" spans="1:20">
      <c r="A244" s="68" t="b">
        <f t="shared" si="32"/>
        <v>1</v>
      </c>
      <c r="B244" s="89">
        <f t="shared" ca="1" si="37"/>
        <v>40055</v>
      </c>
      <c r="C244" s="80">
        <f t="shared" ca="1" si="40"/>
        <v>8</v>
      </c>
      <c r="D244" s="81">
        <f t="shared" ca="1" si="41"/>
        <v>7</v>
      </c>
      <c r="E244" s="94">
        <v>64</v>
      </c>
      <c r="F244" s="94">
        <v>71</v>
      </c>
      <c r="G244" s="94">
        <v>52</v>
      </c>
      <c r="H244" s="94">
        <v>0</v>
      </c>
      <c r="I244" s="81">
        <f t="shared" si="33"/>
        <v>52</v>
      </c>
      <c r="J244" s="72">
        <v>7360</v>
      </c>
      <c r="K244" s="94">
        <v>0</v>
      </c>
      <c r="L244" s="94">
        <v>5</v>
      </c>
      <c r="M244" s="98">
        <f t="shared" si="34"/>
        <v>7365</v>
      </c>
      <c r="N244" s="98">
        <f t="shared" si="35"/>
        <v>141.63461538461539</v>
      </c>
      <c r="O244" s="98">
        <f t="shared" si="38"/>
        <v>115.078125</v>
      </c>
      <c r="P244" s="98">
        <f t="shared" si="39"/>
        <v>103.73239436619718</v>
      </c>
      <c r="Q244" s="73">
        <f t="shared" si="36"/>
        <v>0.90140845070422537</v>
      </c>
      <c r="R244" s="104">
        <v>4045.44</v>
      </c>
      <c r="S244" s="104">
        <v>247.68</v>
      </c>
      <c r="T244" s="105">
        <v>4540.8</v>
      </c>
    </row>
    <row r="245" spans="1:20">
      <c r="A245" s="68" t="b">
        <f t="shared" si="32"/>
        <v>1</v>
      </c>
      <c r="B245" s="90">
        <f t="shared" ca="1" si="37"/>
        <v>40056</v>
      </c>
      <c r="C245" s="82">
        <f t="shared" ca="1" si="40"/>
        <v>8</v>
      </c>
      <c r="D245" s="83">
        <f t="shared" ca="1" si="41"/>
        <v>1</v>
      </c>
      <c r="E245" s="94">
        <v>62</v>
      </c>
      <c r="F245" s="94">
        <v>71</v>
      </c>
      <c r="G245" s="94">
        <v>58</v>
      </c>
      <c r="H245" s="94">
        <v>0</v>
      </c>
      <c r="I245" s="83">
        <f t="shared" si="33"/>
        <v>58</v>
      </c>
      <c r="J245" s="72">
        <v>9982</v>
      </c>
      <c r="K245" s="94">
        <v>0</v>
      </c>
      <c r="L245" s="94">
        <v>0</v>
      </c>
      <c r="M245" s="99">
        <f t="shared" si="34"/>
        <v>9982</v>
      </c>
      <c r="N245" s="99">
        <f t="shared" si="35"/>
        <v>172.10344827586206</v>
      </c>
      <c r="O245" s="99">
        <f t="shared" si="38"/>
        <v>161</v>
      </c>
      <c r="P245" s="99">
        <f t="shared" si="39"/>
        <v>140.59154929577463</v>
      </c>
      <c r="Q245" s="74">
        <f t="shared" si="36"/>
        <v>0.87323943661971826</v>
      </c>
      <c r="R245" s="104">
        <v>3385.2</v>
      </c>
      <c r="S245" s="104">
        <v>112.84</v>
      </c>
      <c r="T245" s="105">
        <v>7673.12</v>
      </c>
    </row>
    <row r="246" spans="1:20">
      <c r="A246" s="68" t="b">
        <f t="shared" si="32"/>
        <v>1</v>
      </c>
      <c r="B246" s="89">
        <f t="shared" ca="1" si="37"/>
        <v>40057</v>
      </c>
      <c r="C246" s="80">
        <f t="shared" ca="1" si="40"/>
        <v>9</v>
      </c>
      <c r="D246" s="81">
        <f t="shared" ca="1" si="41"/>
        <v>2</v>
      </c>
      <c r="E246" s="94">
        <v>63</v>
      </c>
      <c r="F246" s="94">
        <v>70</v>
      </c>
      <c r="G246" s="94">
        <v>65</v>
      </c>
      <c r="H246" s="94">
        <v>0</v>
      </c>
      <c r="I246" s="81">
        <f t="shared" si="33"/>
        <v>65</v>
      </c>
      <c r="J246" s="72">
        <v>9135</v>
      </c>
      <c r="K246" s="94">
        <v>0</v>
      </c>
      <c r="L246" s="94">
        <v>0</v>
      </c>
      <c r="M246" s="98">
        <f t="shared" si="34"/>
        <v>9135</v>
      </c>
      <c r="N246" s="98">
        <f t="shared" si="35"/>
        <v>140.53846153846155</v>
      </c>
      <c r="O246" s="98">
        <f t="shared" si="38"/>
        <v>145</v>
      </c>
      <c r="P246" s="98">
        <f t="shared" si="39"/>
        <v>130.5</v>
      </c>
      <c r="Q246" s="73">
        <f t="shared" si="36"/>
        <v>0.9</v>
      </c>
      <c r="R246" s="104">
        <v>2871.54</v>
      </c>
      <c r="S246" s="104">
        <v>200.34</v>
      </c>
      <c r="T246" s="105">
        <v>3205.44</v>
      </c>
    </row>
    <row r="247" spans="1:20">
      <c r="A247" s="68" t="b">
        <f t="shared" si="32"/>
        <v>1</v>
      </c>
      <c r="B247" s="91">
        <f t="shared" ca="1" si="37"/>
        <v>40058</v>
      </c>
      <c r="C247" s="84">
        <f t="shared" ca="1" si="40"/>
        <v>9</v>
      </c>
      <c r="D247" s="85">
        <f t="shared" ca="1" si="41"/>
        <v>3</v>
      </c>
      <c r="E247" s="94">
        <v>67</v>
      </c>
      <c r="F247" s="94">
        <v>71</v>
      </c>
      <c r="G247" s="94">
        <v>57</v>
      </c>
      <c r="H247" s="94">
        <v>0</v>
      </c>
      <c r="I247" s="85">
        <f t="shared" si="33"/>
        <v>57</v>
      </c>
      <c r="J247" s="72">
        <v>11591</v>
      </c>
      <c r="K247" s="94">
        <v>0</v>
      </c>
      <c r="L247" s="94">
        <v>0</v>
      </c>
      <c r="M247" s="100">
        <f t="shared" si="34"/>
        <v>11591</v>
      </c>
      <c r="N247" s="100">
        <f t="shared" si="35"/>
        <v>203.35087719298247</v>
      </c>
      <c r="O247" s="100">
        <f t="shared" si="38"/>
        <v>173</v>
      </c>
      <c r="P247" s="100">
        <f t="shared" si="39"/>
        <v>163.25352112676055</v>
      </c>
      <c r="Q247" s="75">
        <f t="shared" si="36"/>
        <v>0.94366197183098588</v>
      </c>
      <c r="R247" s="104">
        <v>3302.43</v>
      </c>
      <c r="S247" s="104">
        <v>106.53</v>
      </c>
      <c r="T247" s="105">
        <v>7989.75</v>
      </c>
    </row>
    <row r="248" spans="1:20">
      <c r="A248" s="68" t="b">
        <f t="shared" si="32"/>
        <v>1</v>
      </c>
      <c r="B248" s="89">
        <f t="shared" ca="1" si="37"/>
        <v>40059</v>
      </c>
      <c r="C248" s="80">
        <f t="shared" ca="1" si="40"/>
        <v>9</v>
      </c>
      <c r="D248" s="81">
        <f t="shared" ca="1" si="41"/>
        <v>4</v>
      </c>
      <c r="E248" s="94">
        <v>64</v>
      </c>
      <c r="F248" s="94">
        <v>71</v>
      </c>
      <c r="G248" s="94">
        <v>34</v>
      </c>
      <c r="H248" s="94">
        <v>0</v>
      </c>
      <c r="I248" s="81">
        <f t="shared" si="33"/>
        <v>34</v>
      </c>
      <c r="J248" s="72">
        <v>6848</v>
      </c>
      <c r="K248" s="94">
        <v>0</v>
      </c>
      <c r="L248" s="94">
        <v>0</v>
      </c>
      <c r="M248" s="98">
        <f t="shared" si="34"/>
        <v>6848</v>
      </c>
      <c r="N248" s="98">
        <f t="shared" si="35"/>
        <v>201.41176470588235</v>
      </c>
      <c r="O248" s="98">
        <f t="shared" si="38"/>
        <v>107</v>
      </c>
      <c r="P248" s="98">
        <f t="shared" si="39"/>
        <v>96.450704225352112</v>
      </c>
      <c r="Q248" s="73">
        <f t="shared" si="36"/>
        <v>0.90140845070422537</v>
      </c>
      <c r="R248" s="104">
        <v>4249.6000000000004</v>
      </c>
      <c r="S248" s="104">
        <v>318.72000000000003</v>
      </c>
      <c r="T248" s="105">
        <v>7543.04</v>
      </c>
    </row>
    <row r="249" spans="1:20">
      <c r="A249" s="68" t="b">
        <f t="shared" si="32"/>
        <v>1</v>
      </c>
      <c r="B249" s="90">
        <f t="shared" ca="1" si="37"/>
        <v>40060</v>
      </c>
      <c r="C249" s="82">
        <f t="shared" ca="1" si="40"/>
        <v>9</v>
      </c>
      <c r="D249" s="83">
        <f t="shared" ca="1" si="41"/>
        <v>5</v>
      </c>
      <c r="E249" s="94">
        <v>71</v>
      </c>
      <c r="F249" s="94">
        <v>71</v>
      </c>
      <c r="G249" s="94">
        <v>66</v>
      </c>
      <c r="H249" s="94">
        <v>0</v>
      </c>
      <c r="I249" s="83">
        <f t="shared" si="33"/>
        <v>66</v>
      </c>
      <c r="J249" s="72">
        <v>16188</v>
      </c>
      <c r="K249" s="94">
        <v>0</v>
      </c>
      <c r="L249" s="94">
        <v>15</v>
      </c>
      <c r="M249" s="99">
        <f t="shared" si="34"/>
        <v>16203</v>
      </c>
      <c r="N249" s="99">
        <f t="shared" si="35"/>
        <v>245.5</v>
      </c>
      <c r="O249" s="99">
        <f t="shared" si="38"/>
        <v>228.21126760563379</v>
      </c>
      <c r="P249" s="99">
        <f t="shared" si="39"/>
        <v>228.21126760563379</v>
      </c>
      <c r="Q249" s="74">
        <f t="shared" si="36"/>
        <v>1</v>
      </c>
      <c r="R249" s="104">
        <v>5422.98</v>
      </c>
      <c r="S249" s="104">
        <v>0</v>
      </c>
      <c r="T249" s="105">
        <v>5851.11</v>
      </c>
    </row>
    <row r="250" spans="1:20">
      <c r="A250" s="68" t="b">
        <f t="shared" si="32"/>
        <v>1</v>
      </c>
      <c r="B250" s="89">
        <f t="shared" ca="1" si="37"/>
        <v>40061</v>
      </c>
      <c r="C250" s="80">
        <f t="shared" ca="1" si="40"/>
        <v>9</v>
      </c>
      <c r="D250" s="81">
        <f t="shared" ca="1" si="41"/>
        <v>6</v>
      </c>
      <c r="E250" s="94">
        <v>71</v>
      </c>
      <c r="F250" s="94">
        <v>71</v>
      </c>
      <c r="G250" s="94">
        <v>65</v>
      </c>
      <c r="H250" s="94">
        <v>0</v>
      </c>
      <c r="I250" s="81">
        <f t="shared" si="33"/>
        <v>65</v>
      </c>
      <c r="J250" s="72">
        <v>14981</v>
      </c>
      <c r="K250" s="94">
        <v>0</v>
      </c>
      <c r="L250" s="94">
        <v>5</v>
      </c>
      <c r="M250" s="98">
        <f t="shared" si="34"/>
        <v>14986</v>
      </c>
      <c r="N250" s="98">
        <f t="shared" si="35"/>
        <v>230.55384615384617</v>
      </c>
      <c r="O250" s="98">
        <f t="shared" si="38"/>
        <v>211.07042253521126</v>
      </c>
      <c r="P250" s="98">
        <f t="shared" si="39"/>
        <v>211.07042253521126</v>
      </c>
      <c r="Q250" s="73">
        <f t="shared" si="36"/>
        <v>1</v>
      </c>
      <c r="R250" s="104">
        <v>4779.72</v>
      </c>
      <c r="S250" s="104">
        <v>144.84</v>
      </c>
      <c r="T250" s="105">
        <v>5793.6</v>
      </c>
    </row>
    <row r="251" spans="1:20">
      <c r="A251" s="68" t="b">
        <f t="shared" si="32"/>
        <v>1</v>
      </c>
      <c r="B251" s="91">
        <f t="shared" ca="1" si="37"/>
        <v>40062</v>
      </c>
      <c r="C251" s="84">
        <f t="shared" ca="1" si="40"/>
        <v>9</v>
      </c>
      <c r="D251" s="85">
        <f t="shared" ca="1" si="41"/>
        <v>7</v>
      </c>
      <c r="E251" s="94">
        <v>61</v>
      </c>
      <c r="F251" s="94">
        <v>71</v>
      </c>
      <c r="G251" s="94">
        <v>62</v>
      </c>
      <c r="H251" s="94">
        <v>0</v>
      </c>
      <c r="I251" s="85">
        <f t="shared" si="33"/>
        <v>62</v>
      </c>
      <c r="J251" s="72">
        <v>10126</v>
      </c>
      <c r="K251" s="94">
        <v>0</v>
      </c>
      <c r="L251" s="94">
        <v>0</v>
      </c>
      <c r="M251" s="100">
        <f t="shared" si="34"/>
        <v>10126</v>
      </c>
      <c r="N251" s="100">
        <f t="shared" si="35"/>
        <v>163.32258064516128</v>
      </c>
      <c r="O251" s="100">
        <f t="shared" si="38"/>
        <v>166</v>
      </c>
      <c r="P251" s="100">
        <f t="shared" si="39"/>
        <v>142.61971830985914</v>
      </c>
      <c r="Q251" s="75">
        <f t="shared" si="36"/>
        <v>0.85915492957746475</v>
      </c>
      <c r="R251" s="104">
        <v>2792.58</v>
      </c>
      <c r="S251" s="104">
        <v>0</v>
      </c>
      <c r="T251" s="105">
        <v>3922.91</v>
      </c>
    </row>
    <row r="252" spans="1:20">
      <c r="A252" s="68" t="b">
        <f t="shared" si="32"/>
        <v>1</v>
      </c>
      <c r="B252" s="89">
        <f t="shared" ca="1" si="37"/>
        <v>40063</v>
      </c>
      <c r="C252" s="80">
        <f t="shared" ca="1" si="40"/>
        <v>9</v>
      </c>
      <c r="D252" s="81">
        <f t="shared" ca="1" si="41"/>
        <v>1</v>
      </c>
      <c r="E252" s="94">
        <v>68</v>
      </c>
      <c r="F252" s="94">
        <v>69</v>
      </c>
      <c r="G252" s="94">
        <v>45</v>
      </c>
      <c r="H252" s="94">
        <v>0</v>
      </c>
      <c r="I252" s="81">
        <f t="shared" si="33"/>
        <v>45</v>
      </c>
      <c r="J252" s="72">
        <v>8160</v>
      </c>
      <c r="K252" s="94">
        <v>0</v>
      </c>
      <c r="L252" s="94">
        <v>0</v>
      </c>
      <c r="M252" s="98">
        <f t="shared" si="34"/>
        <v>8160</v>
      </c>
      <c r="N252" s="98">
        <f t="shared" si="35"/>
        <v>181.33333333333334</v>
      </c>
      <c r="O252" s="98">
        <f t="shared" si="38"/>
        <v>120</v>
      </c>
      <c r="P252" s="98">
        <f t="shared" si="39"/>
        <v>118.26086956521739</v>
      </c>
      <c r="Q252" s="73">
        <f t="shared" si="36"/>
        <v>0.98550724637681164</v>
      </c>
      <c r="R252" s="104">
        <v>3763.8</v>
      </c>
      <c r="S252" s="104">
        <v>167.28</v>
      </c>
      <c r="T252" s="105">
        <v>5771.16</v>
      </c>
    </row>
    <row r="253" spans="1:20">
      <c r="A253" s="68" t="b">
        <f t="shared" si="32"/>
        <v>1</v>
      </c>
      <c r="B253" s="90">
        <f t="shared" ca="1" si="37"/>
        <v>40064</v>
      </c>
      <c r="C253" s="82">
        <f t="shared" ca="1" si="40"/>
        <v>9</v>
      </c>
      <c r="D253" s="83">
        <f t="shared" ca="1" si="41"/>
        <v>2</v>
      </c>
      <c r="E253" s="94">
        <v>62</v>
      </c>
      <c r="F253" s="94">
        <v>71</v>
      </c>
      <c r="G253" s="94">
        <v>69</v>
      </c>
      <c r="H253" s="94">
        <v>0</v>
      </c>
      <c r="I253" s="83">
        <f t="shared" si="33"/>
        <v>69</v>
      </c>
      <c r="J253" s="72">
        <v>10850</v>
      </c>
      <c r="K253" s="94">
        <v>0</v>
      </c>
      <c r="L253" s="94">
        <v>0</v>
      </c>
      <c r="M253" s="99">
        <f t="shared" si="34"/>
        <v>10850</v>
      </c>
      <c r="N253" s="99">
        <f t="shared" si="35"/>
        <v>157.24637681159419</v>
      </c>
      <c r="O253" s="99">
        <f t="shared" si="38"/>
        <v>175</v>
      </c>
      <c r="P253" s="99">
        <f t="shared" si="39"/>
        <v>152.81690140845069</v>
      </c>
      <c r="Q253" s="74">
        <f t="shared" si="36"/>
        <v>0.87323943661971826</v>
      </c>
      <c r="R253" s="104">
        <v>3447.2</v>
      </c>
      <c r="S253" s="104">
        <v>0</v>
      </c>
      <c r="T253" s="105">
        <v>6118.78</v>
      </c>
    </row>
    <row r="254" spans="1:20">
      <c r="A254" s="68" t="b">
        <f t="shared" si="32"/>
        <v>1</v>
      </c>
      <c r="B254" s="89">
        <f t="shared" ca="1" si="37"/>
        <v>40065</v>
      </c>
      <c r="C254" s="80">
        <f t="shared" ca="1" si="40"/>
        <v>9</v>
      </c>
      <c r="D254" s="81">
        <f t="shared" ca="1" si="41"/>
        <v>3</v>
      </c>
      <c r="E254" s="94">
        <v>60</v>
      </c>
      <c r="F254" s="94">
        <v>71</v>
      </c>
      <c r="G254" s="94">
        <v>69</v>
      </c>
      <c r="H254" s="94">
        <v>0</v>
      </c>
      <c r="I254" s="81">
        <f t="shared" si="33"/>
        <v>69</v>
      </c>
      <c r="J254" s="72">
        <v>6600</v>
      </c>
      <c r="K254" s="94">
        <v>0</v>
      </c>
      <c r="L254" s="94">
        <v>0</v>
      </c>
      <c r="M254" s="98">
        <f t="shared" si="34"/>
        <v>6600</v>
      </c>
      <c r="N254" s="98">
        <f t="shared" si="35"/>
        <v>95.652173913043484</v>
      </c>
      <c r="O254" s="98">
        <f t="shared" si="38"/>
        <v>110</v>
      </c>
      <c r="P254" s="98">
        <f t="shared" si="39"/>
        <v>92.957746478873233</v>
      </c>
      <c r="Q254" s="73">
        <f t="shared" si="36"/>
        <v>0.84507042253521125</v>
      </c>
      <c r="R254" s="104">
        <v>5382</v>
      </c>
      <c r="S254" s="104">
        <v>117</v>
      </c>
      <c r="T254" s="105">
        <v>5499</v>
      </c>
    </row>
    <row r="255" spans="1:20">
      <c r="A255" s="68" t="b">
        <f t="shared" si="32"/>
        <v>1</v>
      </c>
      <c r="B255" s="91">
        <f t="shared" ca="1" si="37"/>
        <v>40066</v>
      </c>
      <c r="C255" s="84">
        <f t="shared" ca="1" si="40"/>
        <v>9</v>
      </c>
      <c r="D255" s="85">
        <f t="shared" ca="1" si="41"/>
        <v>4</v>
      </c>
      <c r="E255" s="94">
        <v>58</v>
      </c>
      <c r="F255" s="94">
        <v>71</v>
      </c>
      <c r="G255" s="94">
        <v>34</v>
      </c>
      <c r="H255" s="94">
        <v>0</v>
      </c>
      <c r="I255" s="85">
        <f t="shared" si="33"/>
        <v>34</v>
      </c>
      <c r="J255" s="72">
        <v>10904</v>
      </c>
      <c r="K255" s="94">
        <v>0</v>
      </c>
      <c r="L255" s="94">
        <v>0</v>
      </c>
      <c r="M255" s="100">
        <f t="shared" si="34"/>
        <v>10904</v>
      </c>
      <c r="N255" s="100">
        <f t="shared" si="35"/>
        <v>320.70588235294116</v>
      </c>
      <c r="O255" s="100">
        <f t="shared" si="38"/>
        <v>188</v>
      </c>
      <c r="P255" s="100">
        <f t="shared" si="39"/>
        <v>153.57746478873239</v>
      </c>
      <c r="Q255" s="75">
        <f t="shared" si="36"/>
        <v>0.81690140845070425</v>
      </c>
      <c r="R255" s="104">
        <v>2578.1</v>
      </c>
      <c r="S255" s="104">
        <v>0</v>
      </c>
      <c r="T255" s="105">
        <v>3167.38</v>
      </c>
    </row>
    <row r="256" spans="1:20">
      <c r="A256" s="68" t="b">
        <f t="shared" si="32"/>
        <v>1</v>
      </c>
      <c r="B256" s="89">
        <f t="shared" ca="1" si="37"/>
        <v>40067</v>
      </c>
      <c r="C256" s="80">
        <f t="shared" ca="1" si="40"/>
        <v>9</v>
      </c>
      <c r="D256" s="81">
        <f t="shared" ca="1" si="41"/>
        <v>5</v>
      </c>
      <c r="E256" s="94">
        <v>71</v>
      </c>
      <c r="F256" s="94">
        <v>71</v>
      </c>
      <c r="G256" s="94">
        <v>43</v>
      </c>
      <c r="H256" s="94">
        <v>0</v>
      </c>
      <c r="I256" s="81">
        <f t="shared" si="33"/>
        <v>43</v>
      </c>
      <c r="J256" s="72">
        <v>16898</v>
      </c>
      <c r="K256" s="94">
        <v>0</v>
      </c>
      <c r="L256" s="94">
        <v>168</v>
      </c>
      <c r="M256" s="98">
        <f t="shared" si="34"/>
        <v>17066</v>
      </c>
      <c r="N256" s="98">
        <f t="shared" si="35"/>
        <v>396.88372093023258</v>
      </c>
      <c r="O256" s="98">
        <f t="shared" si="38"/>
        <v>240.36619718309859</v>
      </c>
      <c r="P256" s="98">
        <f t="shared" si="39"/>
        <v>240.36619718309859</v>
      </c>
      <c r="Q256" s="73">
        <f t="shared" si="36"/>
        <v>1</v>
      </c>
      <c r="R256" s="104">
        <v>5914.3</v>
      </c>
      <c r="S256" s="104">
        <v>0</v>
      </c>
      <c r="T256" s="105">
        <v>13916</v>
      </c>
    </row>
    <row r="257" spans="1:20">
      <c r="A257" s="68" t="b">
        <f t="shared" si="32"/>
        <v>1</v>
      </c>
      <c r="B257" s="90">
        <f t="shared" ca="1" si="37"/>
        <v>40068</v>
      </c>
      <c r="C257" s="82">
        <f t="shared" ca="1" si="40"/>
        <v>9</v>
      </c>
      <c r="D257" s="83">
        <f t="shared" ca="1" si="41"/>
        <v>6</v>
      </c>
      <c r="E257" s="94">
        <v>71</v>
      </c>
      <c r="F257" s="94">
        <v>71</v>
      </c>
      <c r="G257" s="94">
        <v>41</v>
      </c>
      <c r="H257" s="94">
        <v>0</v>
      </c>
      <c r="I257" s="83">
        <f t="shared" si="33"/>
        <v>41</v>
      </c>
      <c r="J257" s="72">
        <v>14839</v>
      </c>
      <c r="K257" s="94">
        <v>0</v>
      </c>
      <c r="L257" s="94">
        <v>225</v>
      </c>
      <c r="M257" s="99">
        <f t="shared" si="34"/>
        <v>15064</v>
      </c>
      <c r="N257" s="99">
        <f t="shared" si="35"/>
        <v>367.41463414634148</v>
      </c>
      <c r="O257" s="99">
        <f t="shared" si="38"/>
        <v>212.16901408450704</v>
      </c>
      <c r="P257" s="99">
        <f t="shared" si="39"/>
        <v>212.16901408450704</v>
      </c>
      <c r="Q257" s="74">
        <f t="shared" si="36"/>
        <v>1</v>
      </c>
      <c r="R257" s="104">
        <v>6435.44</v>
      </c>
      <c r="S257" s="104">
        <v>438.78</v>
      </c>
      <c r="T257" s="105">
        <v>9360.64</v>
      </c>
    </row>
    <row r="258" spans="1:20">
      <c r="A258" s="68" t="b">
        <f t="shared" si="32"/>
        <v>1</v>
      </c>
      <c r="B258" s="89">
        <f t="shared" ca="1" si="37"/>
        <v>40069</v>
      </c>
      <c r="C258" s="80">
        <f t="shared" ca="1" si="40"/>
        <v>9</v>
      </c>
      <c r="D258" s="81">
        <f t="shared" ca="1" si="41"/>
        <v>7</v>
      </c>
      <c r="E258" s="94">
        <v>64</v>
      </c>
      <c r="F258" s="94">
        <v>70</v>
      </c>
      <c r="G258" s="94">
        <v>46</v>
      </c>
      <c r="H258" s="94">
        <v>0</v>
      </c>
      <c r="I258" s="81">
        <f t="shared" si="33"/>
        <v>46</v>
      </c>
      <c r="J258" s="72">
        <v>8512</v>
      </c>
      <c r="K258" s="94">
        <v>0</v>
      </c>
      <c r="L258" s="94">
        <v>0</v>
      </c>
      <c r="M258" s="98">
        <f t="shared" si="34"/>
        <v>8512</v>
      </c>
      <c r="N258" s="98">
        <f t="shared" si="35"/>
        <v>185.04347826086956</v>
      </c>
      <c r="O258" s="98">
        <f t="shared" si="38"/>
        <v>133</v>
      </c>
      <c r="P258" s="98">
        <f t="shared" si="39"/>
        <v>121.6</v>
      </c>
      <c r="Q258" s="73">
        <f t="shared" si="36"/>
        <v>0.91428571428571426</v>
      </c>
      <c r="R258" s="104">
        <v>3840</v>
      </c>
      <c r="S258" s="104">
        <v>0</v>
      </c>
      <c r="T258" s="105">
        <v>5145.6000000000004</v>
      </c>
    </row>
    <row r="259" spans="1:20">
      <c r="A259" s="68" t="b">
        <f t="shared" si="32"/>
        <v>1</v>
      </c>
      <c r="B259" s="91">
        <f t="shared" ca="1" si="37"/>
        <v>40070</v>
      </c>
      <c r="C259" s="84">
        <f t="shared" ca="1" si="40"/>
        <v>9</v>
      </c>
      <c r="D259" s="85">
        <f t="shared" ca="1" si="41"/>
        <v>1</v>
      </c>
      <c r="E259" s="94">
        <v>35</v>
      </c>
      <c r="F259" s="94">
        <v>70</v>
      </c>
      <c r="G259" s="94">
        <v>46</v>
      </c>
      <c r="H259" s="94">
        <v>0</v>
      </c>
      <c r="I259" s="85">
        <f t="shared" si="33"/>
        <v>46</v>
      </c>
      <c r="J259" s="72">
        <v>5110</v>
      </c>
      <c r="K259" s="94">
        <v>0</v>
      </c>
      <c r="L259" s="94">
        <v>0</v>
      </c>
      <c r="M259" s="100">
        <f t="shared" si="34"/>
        <v>5110</v>
      </c>
      <c r="N259" s="100">
        <f t="shared" si="35"/>
        <v>111.08695652173913</v>
      </c>
      <c r="O259" s="100">
        <f t="shared" si="38"/>
        <v>146</v>
      </c>
      <c r="P259" s="100">
        <f t="shared" si="39"/>
        <v>73</v>
      </c>
      <c r="Q259" s="75">
        <f t="shared" si="36"/>
        <v>0.5</v>
      </c>
      <c r="R259" s="104">
        <v>1562.4</v>
      </c>
      <c r="S259" s="104">
        <v>100.8</v>
      </c>
      <c r="T259" s="105">
        <v>3124.8</v>
      </c>
    </row>
    <row r="260" spans="1:20">
      <c r="A260" s="68" t="b">
        <f t="shared" ref="A260:A323" si="42">NOT(OR(E260="",F260="",G260="",H260="",J260="",K260="",L260=""))</f>
        <v>1</v>
      </c>
      <c r="B260" s="89">
        <f t="shared" ca="1" si="37"/>
        <v>40071</v>
      </c>
      <c r="C260" s="80">
        <f t="shared" ca="1" si="40"/>
        <v>9</v>
      </c>
      <c r="D260" s="81">
        <f t="shared" ca="1" si="41"/>
        <v>2</v>
      </c>
      <c r="E260" s="94">
        <v>36</v>
      </c>
      <c r="F260" s="94">
        <v>70</v>
      </c>
      <c r="G260" s="94">
        <v>65</v>
      </c>
      <c r="H260" s="94">
        <v>0</v>
      </c>
      <c r="I260" s="81">
        <f t="shared" ref="I260:I323" si="43">IF(A260,G260+H260,"")</f>
        <v>65</v>
      </c>
      <c r="J260" s="72">
        <v>3780</v>
      </c>
      <c r="K260" s="94">
        <v>0</v>
      </c>
      <c r="L260" s="94">
        <v>0</v>
      </c>
      <c r="M260" s="98">
        <f t="shared" ref="M260:M323" si="44">IF(A260,SUM(J260:L260),"")</f>
        <v>3780</v>
      </c>
      <c r="N260" s="98">
        <f t="shared" ref="N260:N323" si="45">IF(A260,M260/I260,"")</f>
        <v>58.153846153846153</v>
      </c>
      <c r="O260" s="98">
        <f t="shared" si="38"/>
        <v>105</v>
      </c>
      <c r="P260" s="98">
        <f t="shared" si="39"/>
        <v>53.999999999999993</v>
      </c>
      <c r="Q260" s="73">
        <f t="shared" ref="Q260:Q323" si="46">IF(A260,E260/F260,"")</f>
        <v>0.51428571428571423</v>
      </c>
      <c r="R260" s="104">
        <v>2844</v>
      </c>
      <c r="S260" s="104">
        <v>0</v>
      </c>
      <c r="T260" s="105">
        <v>3469.68</v>
      </c>
    </row>
    <row r="261" spans="1:20">
      <c r="A261" s="68" t="b">
        <f t="shared" si="42"/>
        <v>1</v>
      </c>
      <c r="B261" s="90">
        <f t="shared" ref="B261:B324" ca="1" si="47">B260+1</f>
        <v>40072</v>
      </c>
      <c r="C261" s="82">
        <f t="shared" ca="1" si="40"/>
        <v>9</v>
      </c>
      <c r="D261" s="83">
        <f t="shared" ca="1" si="41"/>
        <v>3</v>
      </c>
      <c r="E261" s="94">
        <v>37</v>
      </c>
      <c r="F261" s="94">
        <v>71</v>
      </c>
      <c r="G261" s="94">
        <v>34</v>
      </c>
      <c r="H261" s="94">
        <v>0</v>
      </c>
      <c r="I261" s="83">
        <f t="shared" si="43"/>
        <v>34</v>
      </c>
      <c r="J261" s="72">
        <v>4958</v>
      </c>
      <c r="K261" s="94">
        <v>0</v>
      </c>
      <c r="L261" s="94">
        <v>128</v>
      </c>
      <c r="M261" s="99">
        <f t="shared" si="44"/>
        <v>5086</v>
      </c>
      <c r="N261" s="99">
        <f t="shared" si="45"/>
        <v>149.58823529411765</v>
      </c>
      <c r="O261" s="99">
        <f t="shared" ref="O261:O324" si="48">IF(A261,M261/E261,"")</f>
        <v>137.45945945945945</v>
      </c>
      <c r="P261" s="99">
        <f t="shared" ref="P261:P324" si="49">IF(A261,O261*Q261,"")</f>
        <v>71.633802816901408</v>
      </c>
      <c r="Q261" s="74">
        <f t="shared" si="46"/>
        <v>0.52112676056338025</v>
      </c>
      <c r="R261" s="104">
        <v>2503.0500000000002</v>
      </c>
      <c r="S261" s="104">
        <v>0</v>
      </c>
      <c r="T261" s="105">
        <v>4212.45</v>
      </c>
    </row>
    <row r="262" spans="1:20">
      <c r="A262" s="68" t="b">
        <f t="shared" si="42"/>
        <v>1</v>
      </c>
      <c r="B262" s="89">
        <f t="shared" ca="1" si="47"/>
        <v>40073</v>
      </c>
      <c r="C262" s="80">
        <f t="shared" ca="1" si="40"/>
        <v>9</v>
      </c>
      <c r="D262" s="81">
        <f t="shared" ca="1" si="41"/>
        <v>4</v>
      </c>
      <c r="E262" s="94">
        <v>46</v>
      </c>
      <c r="F262" s="94">
        <v>70</v>
      </c>
      <c r="G262" s="94">
        <v>46</v>
      </c>
      <c r="H262" s="94">
        <v>0</v>
      </c>
      <c r="I262" s="81">
        <f t="shared" si="43"/>
        <v>46</v>
      </c>
      <c r="J262" s="72">
        <v>7130</v>
      </c>
      <c r="K262" s="94">
        <v>0</v>
      </c>
      <c r="L262" s="94">
        <v>0</v>
      </c>
      <c r="M262" s="98">
        <f t="shared" si="44"/>
        <v>7130</v>
      </c>
      <c r="N262" s="98">
        <f t="shared" si="45"/>
        <v>155</v>
      </c>
      <c r="O262" s="98">
        <f t="shared" si="48"/>
        <v>155</v>
      </c>
      <c r="P262" s="98">
        <f t="shared" si="49"/>
        <v>101.85714285714286</v>
      </c>
      <c r="Q262" s="73">
        <f t="shared" si="46"/>
        <v>0.65714285714285714</v>
      </c>
      <c r="R262" s="104">
        <v>3602.26</v>
      </c>
      <c r="S262" s="104">
        <v>87.86</v>
      </c>
      <c r="T262" s="105">
        <v>4568.72</v>
      </c>
    </row>
    <row r="263" spans="1:20">
      <c r="A263" s="68" t="b">
        <f t="shared" si="42"/>
        <v>1</v>
      </c>
      <c r="B263" s="91">
        <f t="shared" ca="1" si="47"/>
        <v>40074</v>
      </c>
      <c r="C263" s="84">
        <f t="shared" ca="1" si="40"/>
        <v>9</v>
      </c>
      <c r="D263" s="85">
        <f t="shared" ca="1" si="41"/>
        <v>5</v>
      </c>
      <c r="E263" s="94">
        <v>68</v>
      </c>
      <c r="F263" s="94">
        <v>70</v>
      </c>
      <c r="G263" s="94">
        <v>46</v>
      </c>
      <c r="H263" s="94">
        <v>0</v>
      </c>
      <c r="I263" s="85">
        <f t="shared" si="43"/>
        <v>46</v>
      </c>
      <c r="J263" s="72">
        <v>14484</v>
      </c>
      <c r="K263" s="94">
        <v>0</v>
      </c>
      <c r="L263" s="94">
        <v>0</v>
      </c>
      <c r="M263" s="100">
        <f t="shared" si="44"/>
        <v>14484</v>
      </c>
      <c r="N263" s="100">
        <f t="shared" si="45"/>
        <v>314.86956521739131</v>
      </c>
      <c r="O263" s="100">
        <f t="shared" si="48"/>
        <v>213</v>
      </c>
      <c r="P263" s="100">
        <f t="shared" si="49"/>
        <v>206.91428571428571</v>
      </c>
      <c r="Q263" s="75">
        <f t="shared" si="46"/>
        <v>0.97142857142857142</v>
      </c>
      <c r="R263" s="104">
        <v>4995.96</v>
      </c>
      <c r="S263" s="104">
        <v>0</v>
      </c>
      <c r="T263" s="105">
        <v>10475.4</v>
      </c>
    </row>
    <row r="264" spans="1:20">
      <c r="A264" s="68" t="b">
        <f t="shared" si="42"/>
        <v>1</v>
      </c>
      <c r="B264" s="89">
        <f t="shared" ca="1" si="47"/>
        <v>40075</v>
      </c>
      <c r="C264" s="80">
        <f t="shared" ca="1" si="40"/>
        <v>9</v>
      </c>
      <c r="D264" s="81">
        <f t="shared" ca="1" si="41"/>
        <v>6</v>
      </c>
      <c r="E264" s="94">
        <v>71</v>
      </c>
      <c r="F264" s="94">
        <v>70</v>
      </c>
      <c r="G264" s="94">
        <v>65</v>
      </c>
      <c r="H264" s="94">
        <v>0</v>
      </c>
      <c r="I264" s="81">
        <f t="shared" si="43"/>
        <v>65</v>
      </c>
      <c r="J264" s="72">
        <v>17679</v>
      </c>
      <c r="K264" s="94">
        <v>0</v>
      </c>
      <c r="L264" s="94">
        <v>0</v>
      </c>
      <c r="M264" s="98">
        <f t="shared" si="44"/>
        <v>17679</v>
      </c>
      <c r="N264" s="98">
        <f t="shared" si="45"/>
        <v>271.98461538461538</v>
      </c>
      <c r="O264" s="98">
        <f t="shared" si="48"/>
        <v>249</v>
      </c>
      <c r="P264" s="98">
        <f t="shared" si="49"/>
        <v>252.55714285714285</v>
      </c>
      <c r="Q264" s="73">
        <f t="shared" si="46"/>
        <v>1.0142857142857142</v>
      </c>
      <c r="R264" s="104">
        <v>7571.44</v>
      </c>
      <c r="S264" s="104">
        <v>528.24</v>
      </c>
      <c r="T264" s="105">
        <v>10916.96</v>
      </c>
    </row>
    <row r="265" spans="1:20">
      <c r="A265" s="68" t="b">
        <f t="shared" si="42"/>
        <v>1</v>
      </c>
      <c r="B265" s="90">
        <f t="shared" ca="1" si="47"/>
        <v>40076</v>
      </c>
      <c r="C265" s="82">
        <f t="shared" ca="1" si="40"/>
        <v>9</v>
      </c>
      <c r="D265" s="83">
        <f t="shared" ca="1" si="41"/>
        <v>7</v>
      </c>
      <c r="E265" s="94">
        <v>56</v>
      </c>
      <c r="F265" s="94">
        <v>71</v>
      </c>
      <c r="G265" s="94">
        <v>34</v>
      </c>
      <c r="H265" s="94">
        <v>0</v>
      </c>
      <c r="I265" s="83">
        <f t="shared" si="43"/>
        <v>34</v>
      </c>
      <c r="J265" s="72">
        <v>10864</v>
      </c>
      <c r="K265" s="94">
        <v>0</v>
      </c>
      <c r="L265" s="94">
        <v>128</v>
      </c>
      <c r="M265" s="99">
        <f t="shared" si="44"/>
        <v>10992</v>
      </c>
      <c r="N265" s="99">
        <f t="shared" si="45"/>
        <v>323.29411764705884</v>
      </c>
      <c r="O265" s="99">
        <f t="shared" si="48"/>
        <v>196.28571428571428</v>
      </c>
      <c r="P265" s="99">
        <f t="shared" si="49"/>
        <v>154.81690140845069</v>
      </c>
      <c r="Q265" s="74">
        <f t="shared" si="46"/>
        <v>0.78873239436619713</v>
      </c>
      <c r="R265" s="104">
        <v>4121.6000000000004</v>
      </c>
      <c r="S265" s="104">
        <v>268.8</v>
      </c>
      <c r="T265" s="105">
        <v>6899.2</v>
      </c>
    </row>
    <row r="266" spans="1:20">
      <c r="A266" s="68" t="b">
        <f t="shared" si="42"/>
        <v>1</v>
      </c>
      <c r="B266" s="89">
        <f t="shared" ca="1" si="47"/>
        <v>40077</v>
      </c>
      <c r="C266" s="80">
        <f t="shared" ca="1" si="40"/>
        <v>9</v>
      </c>
      <c r="D266" s="81">
        <f t="shared" ca="1" si="41"/>
        <v>1</v>
      </c>
      <c r="E266" s="94">
        <v>53</v>
      </c>
      <c r="F266" s="94">
        <v>70</v>
      </c>
      <c r="G266" s="94">
        <v>46</v>
      </c>
      <c r="H266" s="94">
        <v>0</v>
      </c>
      <c r="I266" s="81">
        <f t="shared" si="43"/>
        <v>46</v>
      </c>
      <c r="J266" s="72">
        <v>7155</v>
      </c>
      <c r="K266" s="94">
        <v>0</v>
      </c>
      <c r="L266" s="94">
        <v>0</v>
      </c>
      <c r="M266" s="98">
        <f t="shared" si="44"/>
        <v>7155</v>
      </c>
      <c r="N266" s="98">
        <f t="shared" si="45"/>
        <v>155.54347826086956</v>
      </c>
      <c r="O266" s="98">
        <f t="shared" si="48"/>
        <v>135</v>
      </c>
      <c r="P266" s="98">
        <f t="shared" si="49"/>
        <v>102.21428571428571</v>
      </c>
      <c r="Q266" s="73">
        <f t="shared" si="46"/>
        <v>0.75714285714285712</v>
      </c>
      <c r="R266" s="104">
        <v>2873.13</v>
      </c>
      <c r="S266" s="104">
        <v>0</v>
      </c>
      <c r="T266" s="105">
        <v>4125.5200000000004</v>
      </c>
    </row>
    <row r="267" spans="1:20">
      <c r="A267" s="68" t="b">
        <f t="shared" si="42"/>
        <v>1</v>
      </c>
      <c r="B267" s="91">
        <f t="shared" ca="1" si="47"/>
        <v>40078</v>
      </c>
      <c r="C267" s="84">
        <f t="shared" ca="1" si="40"/>
        <v>9</v>
      </c>
      <c r="D267" s="85">
        <f t="shared" ca="1" si="41"/>
        <v>2</v>
      </c>
      <c r="E267" s="94">
        <v>49</v>
      </c>
      <c r="F267" s="94">
        <v>70</v>
      </c>
      <c r="G267" s="94">
        <v>65</v>
      </c>
      <c r="H267" s="94">
        <v>0</v>
      </c>
      <c r="I267" s="85">
        <f t="shared" si="43"/>
        <v>65</v>
      </c>
      <c r="J267" s="72">
        <v>5439</v>
      </c>
      <c r="K267" s="94">
        <v>0</v>
      </c>
      <c r="L267" s="94">
        <v>0</v>
      </c>
      <c r="M267" s="100">
        <f t="shared" si="44"/>
        <v>5439</v>
      </c>
      <c r="N267" s="100">
        <f t="shared" si="45"/>
        <v>83.676923076923075</v>
      </c>
      <c r="O267" s="100">
        <f t="shared" si="48"/>
        <v>111</v>
      </c>
      <c r="P267" s="100">
        <f t="shared" si="49"/>
        <v>77.699999999999989</v>
      </c>
      <c r="Q267" s="75">
        <f t="shared" si="46"/>
        <v>0.7</v>
      </c>
      <c r="R267" s="104">
        <v>1937.95</v>
      </c>
      <c r="S267" s="104">
        <v>166.11</v>
      </c>
      <c r="T267" s="105">
        <v>3488.31</v>
      </c>
    </row>
    <row r="268" spans="1:20">
      <c r="A268" s="68" t="b">
        <f t="shared" si="42"/>
        <v>1</v>
      </c>
      <c r="B268" s="89">
        <f t="shared" ca="1" si="47"/>
        <v>40079</v>
      </c>
      <c r="C268" s="80">
        <f t="shared" ca="1" si="40"/>
        <v>9</v>
      </c>
      <c r="D268" s="81">
        <f t="shared" ca="1" si="41"/>
        <v>3</v>
      </c>
      <c r="E268" s="94">
        <v>51</v>
      </c>
      <c r="F268" s="94">
        <v>71</v>
      </c>
      <c r="G268" s="94">
        <v>57</v>
      </c>
      <c r="H268" s="94">
        <v>0</v>
      </c>
      <c r="I268" s="81">
        <f t="shared" si="43"/>
        <v>57</v>
      </c>
      <c r="J268" s="72">
        <v>9027</v>
      </c>
      <c r="K268" s="94">
        <v>0</v>
      </c>
      <c r="L268" s="94">
        <v>0</v>
      </c>
      <c r="M268" s="98">
        <f t="shared" si="44"/>
        <v>9027</v>
      </c>
      <c r="N268" s="98">
        <f t="shared" si="45"/>
        <v>158.36842105263159</v>
      </c>
      <c r="O268" s="98">
        <f t="shared" si="48"/>
        <v>177</v>
      </c>
      <c r="P268" s="98">
        <f t="shared" si="49"/>
        <v>127.14084507042254</v>
      </c>
      <c r="Q268" s="73">
        <f t="shared" si="46"/>
        <v>0.71830985915492962</v>
      </c>
      <c r="R268" s="104">
        <v>2239.92</v>
      </c>
      <c r="S268" s="104">
        <v>62.22</v>
      </c>
      <c r="T268" s="105">
        <v>3484.32</v>
      </c>
    </row>
    <row r="269" spans="1:20">
      <c r="A269" s="68" t="b">
        <f t="shared" si="42"/>
        <v>1</v>
      </c>
      <c r="B269" s="90">
        <f t="shared" ca="1" si="47"/>
        <v>40080</v>
      </c>
      <c r="C269" s="82">
        <f t="shared" ca="1" si="40"/>
        <v>9</v>
      </c>
      <c r="D269" s="83">
        <f t="shared" ca="1" si="41"/>
        <v>4</v>
      </c>
      <c r="E269" s="94">
        <v>53</v>
      </c>
      <c r="F269" s="94">
        <v>71</v>
      </c>
      <c r="G269" s="94">
        <v>34</v>
      </c>
      <c r="H269" s="94">
        <v>0</v>
      </c>
      <c r="I269" s="83">
        <f t="shared" si="43"/>
        <v>34</v>
      </c>
      <c r="J269" s="72">
        <v>9805</v>
      </c>
      <c r="K269" s="94">
        <v>0</v>
      </c>
      <c r="L269" s="94">
        <v>0</v>
      </c>
      <c r="M269" s="99">
        <f t="shared" si="44"/>
        <v>9805</v>
      </c>
      <c r="N269" s="99">
        <f t="shared" si="45"/>
        <v>288.38235294117646</v>
      </c>
      <c r="O269" s="99">
        <f t="shared" si="48"/>
        <v>185</v>
      </c>
      <c r="P269" s="99">
        <f t="shared" si="49"/>
        <v>138.09859154929578</v>
      </c>
      <c r="Q269" s="74">
        <f t="shared" si="46"/>
        <v>0.74647887323943662</v>
      </c>
      <c r="R269" s="104">
        <v>4362.96</v>
      </c>
      <c r="S269" s="104">
        <v>0</v>
      </c>
      <c r="T269" s="105">
        <v>5431.44</v>
      </c>
    </row>
    <row r="270" spans="1:20">
      <c r="A270" s="68" t="b">
        <f t="shared" si="42"/>
        <v>1</v>
      </c>
      <c r="B270" s="89">
        <f t="shared" ca="1" si="47"/>
        <v>40081</v>
      </c>
      <c r="C270" s="80">
        <f t="shared" ca="1" si="40"/>
        <v>9</v>
      </c>
      <c r="D270" s="81">
        <f t="shared" ca="1" si="41"/>
        <v>5</v>
      </c>
      <c r="E270" s="94">
        <v>68</v>
      </c>
      <c r="F270" s="94">
        <v>71</v>
      </c>
      <c r="G270" s="94">
        <v>66</v>
      </c>
      <c r="H270" s="94">
        <v>0</v>
      </c>
      <c r="I270" s="81">
        <f t="shared" si="43"/>
        <v>66</v>
      </c>
      <c r="J270" s="72">
        <v>13940</v>
      </c>
      <c r="K270" s="94">
        <v>0</v>
      </c>
      <c r="L270" s="94">
        <v>15</v>
      </c>
      <c r="M270" s="98">
        <f t="shared" si="44"/>
        <v>13955</v>
      </c>
      <c r="N270" s="98">
        <f t="shared" si="45"/>
        <v>211.43939393939394</v>
      </c>
      <c r="O270" s="98">
        <f t="shared" si="48"/>
        <v>205.22058823529412</v>
      </c>
      <c r="P270" s="98">
        <f t="shared" si="49"/>
        <v>196.54929577464787</v>
      </c>
      <c r="Q270" s="73">
        <f t="shared" si="46"/>
        <v>0.95774647887323938</v>
      </c>
      <c r="R270" s="104">
        <v>5143.5200000000004</v>
      </c>
      <c r="S270" s="104">
        <v>165.92</v>
      </c>
      <c r="T270" s="105">
        <v>7632.32</v>
      </c>
    </row>
    <row r="271" spans="1:20">
      <c r="A271" s="68" t="b">
        <f t="shared" si="42"/>
        <v>1</v>
      </c>
      <c r="B271" s="91">
        <f t="shared" ca="1" si="47"/>
        <v>40082</v>
      </c>
      <c r="C271" s="84">
        <f t="shared" ca="1" si="40"/>
        <v>9</v>
      </c>
      <c r="D271" s="85">
        <f t="shared" ca="1" si="41"/>
        <v>6</v>
      </c>
      <c r="E271" s="94">
        <v>69</v>
      </c>
      <c r="F271" s="94">
        <v>71</v>
      </c>
      <c r="G271" s="94">
        <v>65</v>
      </c>
      <c r="H271" s="94">
        <v>0</v>
      </c>
      <c r="I271" s="85">
        <f t="shared" si="43"/>
        <v>65</v>
      </c>
      <c r="J271" s="72">
        <v>16491</v>
      </c>
      <c r="K271" s="94">
        <v>0</v>
      </c>
      <c r="L271" s="94">
        <v>5</v>
      </c>
      <c r="M271" s="100">
        <f t="shared" si="44"/>
        <v>16496</v>
      </c>
      <c r="N271" s="100">
        <f t="shared" si="45"/>
        <v>253.78461538461539</v>
      </c>
      <c r="O271" s="100">
        <f t="shared" si="48"/>
        <v>239.07246376811594</v>
      </c>
      <c r="P271" s="100">
        <f t="shared" si="49"/>
        <v>232.33802816901408</v>
      </c>
      <c r="Q271" s="75">
        <f t="shared" si="46"/>
        <v>0.971830985915493</v>
      </c>
      <c r="R271" s="104">
        <v>6397.68</v>
      </c>
      <c r="S271" s="104">
        <v>168.36</v>
      </c>
      <c r="T271" s="105">
        <v>8081.28</v>
      </c>
    </row>
    <row r="272" spans="1:20">
      <c r="A272" s="68" t="b">
        <f t="shared" si="42"/>
        <v>1</v>
      </c>
      <c r="B272" s="89">
        <f t="shared" ca="1" si="47"/>
        <v>40083</v>
      </c>
      <c r="C272" s="80">
        <f t="shared" ca="1" si="40"/>
        <v>9</v>
      </c>
      <c r="D272" s="81">
        <f t="shared" ca="1" si="41"/>
        <v>7</v>
      </c>
      <c r="E272" s="94">
        <v>53</v>
      </c>
      <c r="F272" s="94">
        <v>71</v>
      </c>
      <c r="G272" s="94">
        <v>62</v>
      </c>
      <c r="H272" s="94">
        <v>0</v>
      </c>
      <c r="I272" s="81">
        <f t="shared" si="43"/>
        <v>62</v>
      </c>
      <c r="J272" s="72">
        <v>7420</v>
      </c>
      <c r="K272" s="94">
        <v>0</v>
      </c>
      <c r="L272" s="94">
        <v>0</v>
      </c>
      <c r="M272" s="98">
        <f t="shared" si="44"/>
        <v>7420</v>
      </c>
      <c r="N272" s="98">
        <f t="shared" si="45"/>
        <v>119.6774193548387</v>
      </c>
      <c r="O272" s="98">
        <f t="shared" si="48"/>
        <v>140</v>
      </c>
      <c r="P272" s="98">
        <f t="shared" si="49"/>
        <v>104.50704225352112</v>
      </c>
      <c r="Q272" s="73">
        <f t="shared" si="46"/>
        <v>0.74647887323943662</v>
      </c>
      <c r="R272" s="104">
        <v>2067</v>
      </c>
      <c r="S272" s="104">
        <v>0</v>
      </c>
      <c r="T272" s="105">
        <v>4028</v>
      </c>
    </row>
    <row r="273" spans="1:20">
      <c r="A273" s="68" t="b">
        <f t="shared" si="42"/>
        <v>1</v>
      </c>
      <c r="B273" s="90">
        <f t="shared" ca="1" si="47"/>
        <v>40084</v>
      </c>
      <c r="C273" s="82">
        <f t="shared" ca="1" si="40"/>
        <v>9</v>
      </c>
      <c r="D273" s="83">
        <f t="shared" ca="1" si="41"/>
        <v>1</v>
      </c>
      <c r="E273" s="94">
        <v>56</v>
      </c>
      <c r="F273" s="94">
        <v>69</v>
      </c>
      <c r="G273" s="94">
        <v>45</v>
      </c>
      <c r="H273" s="94">
        <v>0</v>
      </c>
      <c r="I273" s="83">
        <f t="shared" si="43"/>
        <v>45</v>
      </c>
      <c r="J273" s="72">
        <v>5936</v>
      </c>
      <c r="K273" s="94">
        <v>0</v>
      </c>
      <c r="L273" s="94">
        <v>0</v>
      </c>
      <c r="M273" s="99">
        <f t="shared" si="44"/>
        <v>5936</v>
      </c>
      <c r="N273" s="99">
        <f t="shared" si="45"/>
        <v>131.9111111111111</v>
      </c>
      <c r="O273" s="99">
        <f t="shared" si="48"/>
        <v>106</v>
      </c>
      <c r="P273" s="99">
        <f t="shared" si="49"/>
        <v>86.028985507246375</v>
      </c>
      <c r="Q273" s="74">
        <f t="shared" si="46"/>
        <v>0.81159420289855078</v>
      </c>
      <c r="R273" s="104">
        <v>3315.2</v>
      </c>
      <c r="S273" s="104">
        <v>0</v>
      </c>
      <c r="T273" s="105">
        <v>6720</v>
      </c>
    </row>
    <row r="274" spans="1:20">
      <c r="A274" s="68" t="b">
        <f t="shared" si="42"/>
        <v>1</v>
      </c>
      <c r="B274" s="89">
        <f t="shared" ca="1" si="47"/>
        <v>40085</v>
      </c>
      <c r="C274" s="80">
        <f t="shared" ca="1" si="40"/>
        <v>9</v>
      </c>
      <c r="D274" s="81">
        <f t="shared" ca="1" si="41"/>
        <v>2</v>
      </c>
      <c r="E274" s="94">
        <v>53</v>
      </c>
      <c r="F274" s="94">
        <v>71</v>
      </c>
      <c r="G274" s="94">
        <v>69</v>
      </c>
      <c r="H274" s="94">
        <v>0</v>
      </c>
      <c r="I274" s="81">
        <f t="shared" si="43"/>
        <v>69</v>
      </c>
      <c r="J274" s="72">
        <v>10229</v>
      </c>
      <c r="K274" s="94">
        <v>0</v>
      </c>
      <c r="L274" s="94">
        <v>0</v>
      </c>
      <c r="M274" s="98">
        <f t="shared" si="44"/>
        <v>10229</v>
      </c>
      <c r="N274" s="98">
        <f t="shared" si="45"/>
        <v>148.24637681159419</v>
      </c>
      <c r="O274" s="98">
        <f t="shared" si="48"/>
        <v>193</v>
      </c>
      <c r="P274" s="98">
        <f t="shared" si="49"/>
        <v>144.07042253521126</v>
      </c>
      <c r="Q274" s="73">
        <f t="shared" si="46"/>
        <v>0.74647887323943662</v>
      </c>
      <c r="R274" s="104">
        <v>4388.93</v>
      </c>
      <c r="S274" s="104">
        <v>89.57</v>
      </c>
      <c r="T274" s="105">
        <v>5732.48</v>
      </c>
    </row>
    <row r="275" spans="1:20">
      <c r="A275" s="68" t="b">
        <f t="shared" si="42"/>
        <v>1</v>
      </c>
      <c r="B275" s="91">
        <f t="shared" ca="1" si="47"/>
        <v>40086</v>
      </c>
      <c r="C275" s="84">
        <f ca="1">IF(B275="","",MONTH(B275))</f>
        <v>9</v>
      </c>
      <c r="D275" s="85">
        <f ca="1">IF(B275="","",WEEKDAY(B275,2))</f>
        <v>3</v>
      </c>
      <c r="E275" s="94">
        <v>43</v>
      </c>
      <c r="F275" s="94">
        <v>71</v>
      </c>
      <c r="G275" s="94">
        <v>69</v>
      </c>
      <c r="H275" s="94">
        <v>0</v>
      </c>
      <c r="I275" s="85">
        <f t="shared" si="43"/>
        <v>69</v>
      </c>
      <c r="J275" s="72">
        <v>4687</v>
      </c>
      <c r="K275" s="94">
        <v>0</v>
      </c>
      <c r="L275" s="94">
        <v>0</v>
      </c>
      <c r="M275" s="100">
        <f t="shared" si="44"/>
        <v>4687</v>
      </c>
      <c r="N275" s="100">
        <f t="shared" si="45"/>
        <v>67.927536231884062</v>
      </c>
      <c r="O275" s="100">
        <f t="shared" si="48"/>
        <v>109</v>
      </c>
      <c r="P275" s="100">
        <f t="shared" si="49"/>
        <v>66.014084507042256</v>
      </c>
      <c r="Q275" s="75">
        <f t="shared" si="46"/>
        <v>0.60563380281690138</v>
      </c>
      <c r="R275" s="104">
        <v>2599.35</v>
      </c>
      <c r="S275" s="104">
        <v>199.95</v>
      </c>
      <c r="T275" s="105">
        <v>3799.05</v>
      </c>
    </row>
    <row r="276" spans="1:20">
      <c r="A276" s="68" t="b">
        <f t="shared" si="42"/>
        <v>0</v>
      </c>
      <c r="B276" s="89">
        <f t="shared" ca="1" si="47"/>
        <v>40087</v>
      </c>
      <c r="C276" s="80">
        <f t="shared" ref="C276:C339" ca="1" si="50">IF(B276="","",MONTH(B276))</f>
        <v>10</v>
      </c>
      <c r="D276" s="81">
        <f t="shared" ref="D276:D339" ca="1" si="51">IF(B276="","",WEEKDAY(B276,2))</f>
        <v>4</v>
      </c>
      <c r="E276" s="94"/>
      <c r="F276" s="94"/>
      <c r="G276" s="94"/>
      <c r="H276" s="94"/>
      <c r="I276" s="81" t="str">
        <f t="shared" si="43"/>
        <v/>
      </c>
      <c r="J276" s="71"/>
      <c r="K276" s="94"/>
      <c r="L276" s="94"/>
      <c r="M276" s="98" t="str">
        <f t="shared" si="44"/>
        <v/>
      </c>
      <c r="N276" s="98" t="str">
        <f t="shared" si="45"/>
        <v/>
      </c>
      <c r="O276" s="98" t="str">
        <f t="shared" si="48"/>
        <v/>
      </c>
      <c r="P276" s="98" t="str">
        <f t="shared" si="49"/>
        <v/>
      </c>
      <c r="Q276" s="73" t="str">
        <f t="shared" si="46"/>
        <v/>
      </c>
      <c r="R276" s="72"/>
      <c r="S276" s="72"/>
      <c r="T276" s="106"/>
    </row>
    <row r="277" spans="1:20">
      <c r="A277" s="68" t="b">
        <f t="shared" si="42"/>
        <v>0</v>
      </c>
      <c r="B277" s="90">
        <f t="shared" ca="1" si="47"/>
        <v>40088</v>
      </c>
      <c r="C277" s="82">
        <f t="shared" ca="1" si="50"/>
        <v>10</v>
      </c>
      <c r="D277" s="83">
        <f t="shared" ca="1" si="51"/>
        <v>5</v>
      </c>
      <c r="E277" s="94"/>
      <c r="F277" s="94"/>
      <c r="G277" s="94"/>
      <c r="H277" s="94"/>
      <c r="I277" s="83" t="str">
        <f t="shared" si="43"/>
        <v/>
      </c>
      <c r="J277" s="71"/>
      <c r="K277" s="94"/>
      <c r="L277" s="94"/>
      <c r="M277" s="99" t="str">
        <f t="shared" si="44"/>
        <v/>
      </c>
      <c r="N277" s="99" t="str">
        <f t="shared" si="45"/>
        <v/>
      </c>
      <c r="O277" s="99" t="str">
        <f t="shared" si="48"/>
        <v/>
      </c>
      <c r="P277" s="99" t="str">
        <f t="shared" si="49"/>
        <v/>
      </c>
      <c r="Q277" s="74" t="str">
        <f t="shared" si="46"/>
        <v/>
      </c>
      <c r="R277" s="72"/>
      <c r="S277" s="72"/>
      <c r="T277" s="106"/>
    </row>
    <row r="278" spans="1:20">
      <c r="A278" s="68" t="b">
        <f t="shared" si="42"/>
        <v>0</v>
      </c>
      <c r="B278" s="89">
        <f t="shared" ca="1" si="47"/>
        <v>40089</v>
      </c>
      <c r="C278" s="80">
        <f t="shared" ca="1" si="50"/>
        <v>10</v>
      </c>
      <c r="D278" s="81">
        <f t="shared" ca="1" si="51"/>
        <v>6</v>
      </c>
      <c r="E278" s="94"/>
      <c r="F278" s="94"/>
      <c r="G278" s="94"/>
      <c r="H278" s="94"/>
      <c r="I278" s="81" t="str">
        <f t="shared" si="43"/>
        <v/>
      </c>
      <c r="J278" s="71"/>
      <c r="K278" s="94"/>
      <c r="L278" s="94"/>
      <c r="M278" s="98" t="str">
        <f t="shared" si="44"/>
        <v/>
      </c>
      <c r="N278" s="98" t="str">
        <f t="shared" si="45"/>
        <v/>
      </c>
      <c r="O278" s="98" t="str">
        <f t="shared" si="48"/>
        <v/>
      </c>
      <c r="P278" s="98" t="str">
        <f t="shared" si="49"/>
        <v/>
      </c>
      <c r="Q278" s="73" t="str">
        <f t="shared" si="46"/>
        <v/>
      </c>
      <c r="R278" s="72"/>
      <c r="S278" s="72"/>
      <c r="T278" s="106"/>
    </row>
    <row r="279" spans="1:20">
      <c r="A279" s="68" t="b">
        <f t="shared" si="42"/>
        <v>0</v>
      </c>
      <c r="B279" s="91">
        <f t="shared" ca="1" si="47"/>
        <v>40090</v>
      </c>
      <c r="C279" s="84">
        <f t="shared" ca="1" si="50"/>
        <v>10</v>
      </c>
      <c r="D279" s="85">
        <f t="shared" ca="1" si="51"/>
        <v>7</v>
      </c>
      <c r="E279" s="94"/>
      <c r="F279" s="94"/>
      <c r="G279" s="94"/>
      <c r="H279" s="94"/>
      <c r="I279" s="85" t="str">
        <f t="shared" si="43"/>
        <v/>
      </c>
      <c r="J279" s="71"/>
      <c r="K279" s="94"/>
      <c r="L279" s="94"/>
      <c r="M279" s="100" t="str">
        <f t="shared" si="44"/>
        <v/>
      </c>
      <c r="N279" s="100" t="str">
        <f t="shared" si="45"/>
        <v/>
      </c>
      <c r="O279" s="100" t="str">
        <f t="shared" si="48"/>
        <v/>
      </c>
      <c r="P279" s="100" t="str">
        <f t="shared" si="49"/>
        <v/>
      </c>
      <c r="Q279" s="75" t="str">
        <f t="shared" si="46"/>
        <v/>
      </c>
      <c r="R279" s="72"/>
      <c r="S279" s="72"/>
      <c r="T279" s="106"/>
    </row>
    <row r="280" spans="1:20">
      <c r="A280" s="68" t="b">
        <f t="shared" si="42"/>
        <v>0</v>
      </c>
      <c r="B280" s="89">
        <f t="shared" ca="1" si="47"/>
        <v>40091</v>
      </c>
      <c r="C280" s="80">
        <f t="shared" ca="1" si="50"/>
        <v>10</v>
      </c>
      <c r="D280" s="81">
        <f t="shared" ca="1" si="51"/>
        <v>1</v>
      </c>
      <c r="E280" s="94"/>
      <c r="F280" s="94"/>
      <c r="G280" s="94"/>
      <c r="H280" s="94"/>
      <c r="I280" s="81" t="str">
        <f t="shared" si="43"/>
        <v/>
      </c>
      <c r="J280" s="71"/>
      <c r="K280" s="94"/>
      <c r="L280" s="94"/>
      <c r="M280" s="98" t="str">
        <f t="shared" si="44"/>
        <v/>
      </c>
      <c r="N280" s="98" t="str">
        <f t="shared" si="45"/>
        <v/>
      </c>
      <c r="O280" s="98" t="str">
        <f t="shared" si="48"/>
        <v/>
      </c>
      <c r="P280" s="98" t="str">
        <f t="shared" si="49"/>
        <v/>
      </c>
      <c r="Q280" s="73" t="str">
        <f t="shared" si="46"/>
        <v/>
      </c>
      <c r="R280" s="72"/>
      <c r="S280" s="72"/>
      <c r="T280" s="106"/>
    </row>
    <row r="281" spans="1:20">
      <c r="A281" s="68" t="b">
        <f t="shared" si="42"/>
        <v>0</v>
      </c>
      <c r="B281" s="90">
        <f t="shared" ca="1" si="47"/>
        <v>40092</v>
      </c>
      <c r="C281" s="82">
        <f t="shared" ca="1" si="50"/>
        <v>10</v>
      </c>
      <c r="D281" s="83">
        <f t="shared" ca="1" si="51"/>
        <v>2</v>
      </c>
      <c r="E281" s="94"/>
      <c r="F281" s="94"/>
      <c r="G281" s="94"/>
      <c r="H281" s="94"/>
      <c r="I281" s="83" t="str">
        <f t="shared" si="43"/>
        <v/>
      </c>
      <c r="J281" s="71"/>
      <c r="K281" s="94"/>
      <c r="L281" s="94"/>
      <c r="M281" s="99" t="str">
        <f t="shared" si="44"/>
        <v/>
      </c>
      <c r="N281" s="99" t="str">
        <f t="shared" si="45"/>
        <v/>
      </c>
      <c r="O281" s="99" t="str">
        <f t="shared" si="48"/>
        <v/>
      </c>
      <c r="P281" s="99" t="str">
        <f t="shared" si="49"/>
        <v/>
      </c>
      <c r="Q281" s="74" t="str">
        <f t="shared" si="46"/>
        <v/>
      </c>
      <c r="R281" s="72"/>
      <c r="S281" s="72"/>
      <c r="T281" s="106"/>
    </row>
    <row r="282" spans="1:20">
      <c r="A282" s="68" t="b">
        <f t="shared" si="42"/>
        <v>0</v>
      </c>
      <c r="B282" s="89">
        <f t="shared" ca="1" si="47"/>
        <v>40093</v>
      </c>
      <c r="C282" s="80">
        <f t="shared" ca="1" si="50"/>
        <v>10</v>
      </c>
      <c r="D282" s="81">
        <f t="shared" ca="1" si="51"/>
        <v>3</v>
      </c>
      <c r="E282" s="94"/>
      <c r="F282" s="94"/>
      <c r="G282" s="94"/>
      <c r="H282" s="94"/>
      <c r="I282" s="81" t="str">
        <f t="shared" si="43"/>
        <v/>
      </c>
      <c r="J282" s="71"/>
      <c r="K282" s="94"/>
      <c r="L282" s="94"/>
      <c r="M282" s="98" t="str">
        <f t="shared" si="44"/>
        <v/>
      </c>
      <c r="N282" s="98" t="str">
        <f t="shared" si="45"/>
        <v/>
      </c>
      <c r="O282" s="98" t="str">
        <f t="shared" si="48"/>
        <v/>
      </c>
      <c r="P282" s="98" t="str">
        <f t="shared" si="49"/>
        <v/>
      </c>
      <c r="Q282" s="73" t="str">
        <f t="shared" si="46"/>
        <v/>
      </c>
      <c r="R282" s="72"/>
      <c r="S282" s="72"/>
      <c r="T282" s="106"/>
    </row>
    <row r="283" spans="1:20">
      <c r="A283" s="68" t="b">
        <f t="shared" si="42"/>
        <v>0</v>
      </c>
      <c r="B283" s="91">
        <f t="shared" ca="1" si="47"/>
        <v>40094</v>
      </c>
      <c r="C283" s="84">
        <f t="shared" ca="1" si="50"/>
        <v>10</v>
      </c>
      <c r="D283" s="85">
        <f t="shared" ca="1" si="51"/>
        <v>4</v>
      </c>
      <c r="E283" s="94"/>
      <c r="F283" s="94"/>
      <c r="G283" s="94"/>
      <c r="H283" s="94"/>
      <c r="I283" s="85" t="str">
        <f t="shared" si="43"/>
        <v/>
      </c>
      <c r="J283" s="71"/>
      <c r="K283" s="94"/>
      <c r="L283" s="94"/>
      <c r="M283" s="100" t="str">
        <f t="shared" si="44"/>
        <v/>
      </c>
      <c r="N283" s="100" t="str">
        <f t="shared" si="45"/>
        <v/>
      </c>
      <c r="O283" s="100" t="str">
        <f t="shared" si="48"/>
        <v/>
      </c>
      <c r="P283" s="100" t="str">
        <f t="shared" si="49"/>
        <v/>
      </c>
      <c r="Q283" s="75" t="str">
        <f t="shared" si="46"/>
        <v/>
      </c>
      <c r="R283" s="72"/>
      <c r="S283" s="72"/>
      <c r="T283" s="106"/>
    </row>
    <row r="284" spans="1:20">
      <c r="A284" s="68" t="b">
        <f t="shared" si="42"/>
        <v>0</v>
      </c>
      <c r="B284" s="89">
        <f t="shared" ca="1" si="47"/>
        <v>40095</v>
      </c>
      <c r="C284" s="80">
        <f t="shared" ca="1" si="50"/>
        <v>10</v>
      </c>
      <c r="D284" s="81">
        <f t="shared" ca="1" si="51"/>
        <v>5</v>
      </c>
      <c r="E284" s="94"/>
      <c r="F284" s="94"/>
      <c r="G284" s="94"/>
      <c r="H284" s="94"/>
      <c r="I284" s="81" t="str">
        <f t="shared" si="43"/>
        <v/>
      </c>
      <c r="J284" s="71"/>
      <c r="K284" s="94"/>
      <c r="L284" s="94"/>
      <c r="M284" s="98" t="str">
        <f t="shared" si="44"/>
        <v/>
      </c>
      <c r="N284" s="98" t="str">
        <f t="shared" si="45"/>
        <v/>
      </c>
      <c r="O284" s="98" t="str">
        <f t="shared" si="48"/>
        <v/>
      </c>
      <c r="P284" s="98" t="str">
        <f t="shared" si="49"/>
        <v/>
      </c>
      <c r="Q284" s="73" t="str">
        <f t="shared" si="46"/>
        <v/>
      </c>
      <c r="R284" s="72"/>
      <c r="S284" s="72"/>
      <c r="T284" s="106"/>
    </row>
    <row r="285" spans="1:20">
      <c r="A285" s="68" t="b">
        <f t="shared" si="42"/>
        <v>0</v>
      </c>
      <c r="B285" s="90">
        <f t="shared" ca="1" si="47"/>
        <v>40096</v>
      </c>
      <c r="C285" s="82">
        <f t="shared" ca="1" si="50"/>
        <v>10</v>
      </c>
      <c r="D285" s="83">
        <f t="shared" ca="1" si="51"/>
        <v>6</v>
      </c>
      <c r="E285" s="94"/>
      <c r="F285" s="94"/>
      <c r="G285" s="94"/>
      <c r="H285" s="94"/>
      <c r="I285" s="83" t="str">
        <f t="shared" si="43"/>
        <v/>
      </c>
      <c r="J285" s="71"/>
      <c r="K285" s="94"/>
      <c r="L285" s="94"/>
      <c r="M285" s="99" t="str">
        <f t="shared" si="44"/>
        <v/>
      </c>
      <c r="N285" s="99" t="str">
        <f t="shared" si="45"/>
        <v/>
      </c>
      <c r="O285" s="99" t="str">
        <f t="shared" si="48"/>
        <v/>
      </c>
      <c r="P285" s="99" t="str">
        <f t="shared" si="49"/>
        <v/>
      </c>
      <c r="Q285" s="74" t="str">
        <f t="shared" si="46"/>
        <v/>
      </c>
      <c r="R285" s="72"/>
      <c r="S285" s="72"/>
      <c r="T285" s="106"/>
    </row>
    <row r="286" spans="1:20">
      <c r="A286" s="68" t="b">
        <f t="shared" si="42"/>
        <v>0</v>
      </c>
      <c r="B286" s="89">
        <f t="shared" ca="1" si="47"/>
        <v>40097</v>
      </c>
      <c r="C286" s="80">
        <f t="shared" ca="1" si="50"/>
        <v>10</v>
      </c>
      <c r="D286" s="81">
        <f t="shared" ca="1" si="51"/>
        <v>7</v>
      </c>
      <c r="E286" s="94"/>
      <c r="F286" s="94"/>
      <c r="G286" s="94"/>
      <c r="H286" s="94"/>
      <c r="I286" s="81" t="str">
        <f t="shared" si="43"/>
        <v/>
      </c>
      <c r="J286" s="71"/>
      <c r="K286" s="94"/>
      <c r="L286" s="94"/>
      <c r="M286" s="98" t="str">
        <f t="shared" si="44"/>
        <v/>
      </c>
      <c r="N286" s="98" t="str">
        <f t="shared" si="45"/>
        <v/>
      </c>
      <c r="O286" s="98" t="str">
        <f t="shared" si="48"/>
        <v/>
      </c>
      <c r="P286" s="98" t="str">
        <f t="shared" si="49"/>
        <v/>
      </c>
      <c r="Q286" s="73" t="str">
        <f t="shared" si="46"/>
        <v/>
      </c>
      <c r="R286" s="72"/>
      <c r="S286" s="72"/>
      <c r="T286" s="106"/>
    </row>
    <row r="287" spans="1:20">
      <c r="A287" s="68" t="b">
        <f t="shared" si="42"/>
        <v>0</v>
      </c>
      <c r="B287" s="91">
        <f t="shared" ca="1" si="47"/>
        <v>40098</v>
      </c>
      <c r="C287" s="84">
        <f t="shared" ca="1" si="50"/>
        <v>10</v>
      </c>
      <c r="D287" s="85">
        <f t="shared" ca="1" si="51"/>
        <v>1</v>
      </c>
      <c r="E287" s="94"/>
      <c r="F287" s="94"/>
      <c r="G287" s="94"/>
      <c r="H287" s="94"/>
      <c r="I287" s="85" t="str">
        <f t="shared" si="43"/>
        <v/>
      </c>
      <c r="J287" s="71"/>
      <c r="K287" s="94"/>
      <c r="L287" s="94"/>
      <c r="M287" s="100" t="str">
        <f t="shared" si="44"/>
        <v/>
      </c>
      <c r="N287" s="100" t="str">
        <f t="shared" si="45"/>
        <v/>
      </c>
      <c r="O287" s="100" t="str">
        <f t="shared" si="48"/>
        <v/>
      </c>
      <c r="P287" s="100" t="str">
        <f t="shared" si="49"/>
        <v/>
      </c>
      <c r="Q287" s="75" t="str">
        <f t="shared" si="46"/>
        <v/>
      </c>
      <c r="R287" s="72"/>
      <c r="S287" s="72"/>
      <c r="T287" s="106"/>
    </row>
    <row r="288" spans="1:20">
      <c r="A288" s="68" t="b">
        <f t="shared" si="42"/>
        <v>0</v>
      </c>
      <c r="B288" s="89">
        <f t="shared" ca="1" si="47"/>
        <v>40099</v>
      </c>
      <c r="C288" s="80">
        <f t="shared" ca="1" si="50"/>
        <v>10</v>
      </c>
      <c r="D288" s="81">
        <f t="shared" ca="1" si="51"/>
        <v>2</v>
      </c>
      <c r="E288" s="94"/>
      <c r="F288" s="94"/>
      <c r="G288" s="94"/>
      <c r="H288" s="94"/>
      <c r="I288" s="81" t="str">
        <f t="shared" si="43"/>
        <v/>
      </c>
      <c r="J288" s="71"/>
      <c r="K288" s="94"/>
      <c r="L288" s="94"/>
      <c r="M288" s="98" t="str">
        <f t="shared" si="44"/>
        <v/>
      </c>
      <c r="N288" s="98" t="str">
        <f t="shared" si="45"/>
        <v/>
      </c>
      <c r="O288" s="98" t="str">
        <f t="shared" si="48"/>
        <v/>
      </c>
      <c r="P288" s="98" t="str">
        <f t="shared" si="49"/>
        <v/>
      </c>
      <c r="Q288" s="73" t="str">
        <f t="shared" si="46"/>
        <v/>
      </c>
      <c r="R288" s="72"/>
      <c r="S288" s="72"/>
      <c r="T288" s="106"/>
    </row>
    <row r="289" spans="1:20">
      <c r="A289" s="68" t="b">
        <f t="shared" si="42"/>
        <v>0</v>
      </c>
      <c r="B289" s="90">
        <f t="shared" ca="1" si="47"/>
        <v>40100</v>
      </c>
      <c r="C289" s="82">
        <f t="shared" ca="1" si="50"/>
        <v>10</v>
      </c>
      <c r="D289" s="83">
        <f t="shared" ca="1" si="51"/>
        <v>3</v>
      </c>
      <c r="E289" s="94"/>
      <c r="F289" s="94"/>
      <c r="G289" s="94"/>
      <c r="H289" s="94"/>
      <c r="I289" s="83" t="str">
        <f t="shared" si="43"/>
        <v/>
      </c>
      <c r="J289" s="71"/>
      <c r="K289" s="94"/>
      <c r="L289" s="94"/>
      <c r="M289" s="99" t="str">
        <f t="shared" si="44"/>
        <v/>
      </c>
      <c r="N289" s="99" t="str">
        <f t="shared" si="45"/>
        <v/>
      </c>
      <c r="O289" s="99" t="str">
        <f t="shared" si="48"/>
        <v/>
      </c>
      <c r="P289" s="99" t="str">
        <f t="shared" si="49"/>
        <v/>
      </c>
      <c r="Q289" s="74" t="str">
        <f t="shared" si="46"/>
        <v/>
      </c>
      <c r="R289" s="72"/>
      <c r="S289" s="72"/>
      <c r="T289" s="106"/>
    </row>
    <row r="290" spans="1:20">
      <c r="A290" s="68" t="b">
        <f t="shared" si="42"/>
        <v>0</v>
      </c>
      <c r="B290" s="89">
        <f t="shared" ca="1" si="47"/>
        <v>40101</v>
      </c>
      <c r="C290" s="80">
        <f t="shared" ca="1" si="50"/>
        <v>10</v>
      </c>
      <c r="D290" s="81">
        <f t="shared" ca="1" si="51"/>
        <v>4</v>
      </c>
      <c r="E290" s="94"/>
      <c r="F290" s="94"/>
      <c r="G290" s="94"/>
      <c r="H290" s="94"/>
      <c r="I290" s="81" t="str">
        <f t="shared" si="43"/>
        <v/>
      </c>
      <c r="J290" s="71"/>
      <c r="K290" s="94"/>
      <c r="L290" s="94"/>
      <c r="M290" s="98" t="str">
        <f t="shared" si="44"/>
        <v/>
      </c>
      <c r="N290" s="98" t="str">
        <f t="shared" si="45"/>
        <v/>
      </c>
      <c r="O290" s="98" t="str">
        <f t="shared" si="48"/>
        <v/>
      </c>
      <c r="P290" s="98" t="str">
        <f t="shared" si="49"/>
        <v/>
      </c>
      <c r="Q290" s="73" t="str">
        <f t="shared" si="46"/>
        <v/>
      </c>
      <c r="R290" s="72"/>
      <c r="S290" s="72"/>
      <c r="T290" s="106"/>
    </row>
    <row r="291" spans="1:20">
      <c r="A291" s="68" t="b">
        <f t="shared" si="42"/>
        <v>0</v>
      </c>
      <c r="B291" s="91">
        <f t="shared" ca="1" si="47"/>
        <v>40102</v>
      </c>
      <c r="C291" s="84">
        <f t="shared" ca="1" si="50"/>
        <v>10</v>
      </c>
      <c r="D291" s="85">
        <f t="shared" ca="1" si="51"/>
        <v>5</v>
      </c>
      <c r="E291" s="94"/>
      <c r="F291" s="94"/>
      <c r="G291" s="94"/>
      <c r="H291" s="94"/>
      <c r="I291" s="85" t="str">
        <f t="shared" si="43"/>
        <v/>
      </c>
      <c r="J291" s="71"/>
      <c r="K291" s="94"/>
      <c r="L291" s="94"/>
      <c r="M291" s="100" t="str">
        <f t="shared" si="44"/>
        <v/>
      </c>
      <c r="N291" s="100" t="str">
        <f t="shared" si="45"/>
        <v/>
      </c>
      <c r="O291" s="100" t="str">
        <f t="shared" si="48"/>
        <v/>
      </c>
      <c r="P291" s="100" t="str">
        <f t="shared" si="49"/>
        <v/>
      </c>
      <c r="Q291" s="75" t="str">
        <f t="shared" si="46"/>
        <v/>
      </c>
      <c r="R291" s="72"/>
      <c r="S291" s="72"/>
      <c r="T291" s="106"/>
    </row>
    <row r="292" spans="1:20">
      <c r="A292" s="68" t="b">
        <f t="shared" si="42"/>
        <v>0</v>
      </c>
      <c r="B292" s="89">
        <f t="shared" ca="1" si="47"/>
        <v>40103</v>
      </c>
      <c r="C292" s="80">
        <f t="shared" ca="1" si="50"/>
        <v>10</v>
      </c>
      <c r="D292" s="81">
        <f t="shared" ca="1" si="51"/>
        <v>6</v>
      </c>
      <c r="E292" s="94"/>
      <c r="F292" s="94"/>
      <c r="G292" s="94"/>
      <c r="H292" s="94"/>
      <c r="I292" s="81" t="str">
        <f t="shared" si="43"/>
        <v/>
      </c>
      <c r="J292" s="71"/>
      <c r="K292" s="94"/>
      <c r="L292" s="94"/>
      <c r="M292" s="98" t="str">
        <f t="shared" si="44"/>
        <v/>
      </c>
      <c r="N292" s="98" t="str">
        <f t="shared" si="45"/>
        <v/>
      </c>
      <c r="O292" s="98" t="str">
        <f t="shared" si="48"/>
        <v/>
      </c>
      <c r="P292" s="98" t="str">
        <f t="shared" si="49"/>
        <v/>
      </c>
      <c r="Q292" s="73" t="str">
        <f t="shared" si="46"/>
        <v/>
      </c>
      <c r="R292" s="72"/>
      <c r="S292" s="72"/>
      <c r="T292" s="106"/>
    </row>
    <row r="293" spans="1:20">
      <c r="A293" s="68" t="b">
        <f t="shared" si="42"/>
        <v>0</v>
      </c>
      <c r="B293" s="90">
        <f t="shared" ca="1" si="47"/>
        <v>40104</v>
      </c>
      <c r="C293" s="82">
        <f t="shared" ca="1" si="50"/>
        <v>10</v>
      </c>
      <c r="D293" s="83">
        <f t="shared" ca="1" si="51"/>
        <v>7</v>
      </c>
      <c r="E293" s="94"/>
      <c r="F293" s="94"/>
      <c r="G293" s="94"/>
      <c r="H293" s="94"/>
      <c r="I293" s="83" t="str">
        <f t="shared" si="43"/>
        <v/>
      </c>
      <c r="J293" s="71"/>
      <c r="K293" s="94"/>
      <c r="L293" s="94"/>
      <c r="M293" s="99" t="str">
        <f t="shared" si="44"/>
        <v/>
      </c>
      <c r="N293" s="99" t="str">
        <f t="shared" si="45"/>
        <v/>
      </c>
      <c r="O293" s="99" t="str">
        <f t="shared" si="48"/>
        <v/>
      </c>
      <c r="P293" s="99" t="str">
        <f t="shared" si="49"/>
        <v/>
      </c>
      <c r="Q293" s="74" t="str">
        <f t="shared" si="46"/>
        <v/>
      </c>
      <c r="R293" s="72"/>
      <c r="S293" s="72"/>
      <c r="T293" s="106"/>
    </row>
    <row r="294" spans="1:20">
      <c r="A294" s="68" t="b">
        <f t="shared" si="42"/>
        <v>0</v>
      </c>
      <c r="B294" s="89">
        <f t="shared" ca="1" si="47"/>
        <v>40105</v>
      </c>
      <c r="C294" s="80">
        <f t="shared" ca="1" si="50"/>
        <v>10</v>
      </c>
      <c r="D294" s="81">
        <f t="shared" ca="1" si="51"/>
        <v>1</v>
      </c>
      <c r="E294" s="94"/>
      <c r="F294" s="94"/>
      <c r="G294" s="94"/>
      <c r="H294" s="94"/>
      <c r="I294" s="81" t="str">
        <f t="shared" si="43"/>
        <v/>
      </c>
      <c r="J294" s="71"/>
      <c r="K294" s="94"/>
      <c r="L294" s="94"/>
      <c r="M294" s="98" t="str">
        <f t="shared" si="44"/>
        <v/>
      </c>
      <c r="N294" s="98" t="str">
        <f t="shared" si="45"/>
        <v/>
      </c>
      <c r="O294" s="98" t="str">
        <f t="shared" si="48"/>
        <v/>
      </c>
      <c r="P294" s="98" t="str">
        <f t="shared" si="49"/>
        <v/>
      </c>
      <c r="Q294" s="73" t="str">
        <f t="shared" si="46"/>
        <v/>
      </c>
      <c r="R294" s="72"/>
      <c r="S294" s="72"/>
      <c r="T294" s="106"/>
    </row>
    <row r="295" spans="1:20">
      <c r="A295" s="68" t="b">
        <f t="shared" si="42"/>
        <v>0</v>
      </c>
      <c r="B295" s="91">
        <f t="shared" ca="1" si="47"/>
        <v>40106</v>
      </c>
      <c r="C295" s="84">
        <f t="shared" ca="1" si="50"/>
        <v>10</v>
      </c>
      <c r="D295" s="85">
        <f t="shared" ca="1" si="51"/>
        <v>2</v>
      </c>
      <c r="E295" s="94"/>
      <c r="F295" s="94"/>
      <c r="G295" s="94"/>
      <c r="H295" s="94"/>
      <c r="I295" s="85" t="str">
        <f t="shared" si="43"/>
        <v/>
      </c>
      <c r="J295" s="71"/>
      <c r="K295" s="94"/>
      <c r="L295" s="94"/>
      <c r="M295" s="100" t="str">
        <f t="shared" si="44"/>
        <v/>
      </c>
      <c r="N295" s="100" t="str">
        <f t="shared" si="45"/>
        <v/>
      </c>
      <c r="O295" s="100" t="str">
        <f t="shared" si="48"/>
        <v/>
      </c>
      <c r="P295" s="100" t="str">
        <f t="shared" si="49"/>
        <v/>
      </c>
      <c r="Q295" s="75" t="str">
        <f t="shared" si="46"/>
        <v/>
      </c>
      <c r="R295" s="72"/>
      <c r="S295" s="72"/>
      <c r="T295" s="106"/>
    </row>
    <row r="296" spans="1:20">
      <c r="A296" s="68" t="b">
        <f t="shared" si="42"/>
        <v>0</v>
      </c>
      <c r="B296" s="89">
        <f t="shared" ca="1" si="47"/>
        <v>40107</v>
      </c>
      <c r="C296" s="80">
        <f t="shared" ca="1" si="50"/>
        <v>10</v>
      </c>
      <c r="D296" s="81">
        <f t="shared" ca="1" si="51"/>
        <v>3</v>
      </c>
      <c r="E296" s="94"/>
      <c r="F296" s="94"/>
      <c r="G296" s="94"/>
      <c r="H296" s="94"/>
      <c r="I296" s="81" t="str">
        <f t="shared" si="43"/>
        <v/>
      </c>
      <c r="J296" s="71"/>
      <c r="K296" s="94"/>
      <c r="L296" s="94"/>
      <c r="M296" s="98" t="str">
        <f t="shared" si="44"/>
        <v/>
      </c>
      <c r="N296" s="98" t="str">
        <f t="shared" si="45"/>
        <v/>
      </c>
      <c r="O296" s="98" t="str">
        <f t="shared" si="48"/>
        <v/>
      </c>
      <c r="P296" s="98" t="str">
        <f t="shared" si="49"/>
        <v/>
      </c>
      <c r="Q296" s="73" t="str">
        <f t="shared" si="46"/>
        <v/>
      </c>
      <c r="R296" s="72"/>
      <c r="S296" s="72"/>
      <c r="T296" s="106"/>
    </row>
    <row r="297" spans="1:20">
      <c r="A297" s="68" t="b">
        <f t="shared" si="42"/>
        <v>0</v>
      </c>
      <c r="B297" s="90">
        <f t="shared" ca="1" si="47"/>
        <v>40108</v>
      </c>
      <c r="C297" s="82">
        <f t="shared" ca="1" si="50"/>
        <v>10</v>
      </c>
      <c r="D297" s="83">
        <f t="shared" ca="1" si="51"/>
        <v>4</v>
      </c>
      <c r="E297" s="94"/>
      <c r="F297" s="94"/>
      <c r="G297" s="94"/>
      <c r="H297" s="94"/>
      <c r="I297" s="83" t="str">
        <f t="shared" si="43"/>
        <v/>
      </c>
      <c r="J297" s="71"/>
      <c r="K297" s="94"/>
      <c r="L297" s="94"/>
      <c r="M297" s="99" t="str">
        <f t="shared" si="44"/>
        <v/>
      </c>
      <c r="N297" s="99" t="str">
        <f t="shared" si="45"/>
        <v/>
      </c>
      <c r="O297" s="99" t="str">
        <f t="shared" si="48"/>
        <v/>
      </c>
      <c r="P297" s="99" t="str">
        <f t="shared" si="49"/>
        <v/>
      </c>
      <c r="Q297" s="74" t="str">
        <f t="shared" si="46"/>
        <v/>
      </c>
      <c r="R297" s="72"/>
      <c r="S297" s="72"/>
      <c r="T297" s="106"/>
    </row>
    <row r="298" spans="1:20">
      <c r="A298" s="68" t="b">
        <f t="shared" si="42"/>
        <v>0</v>
      </c>
      <c r="B298" s="89">
        <f t="shared" ca="1" si="47"/>
        <v>40109</v>
      </c>
      <c r="C298" s="80">
        <f t="shared" ca="1" si="50"/>
        <v>10</v>
      </c>
      <c r="D298" s="81">
        <f t="shared" ca="1" si="51"/>
        <v>5</v>
      </c>
      <c r="E298" s="94"/>
      <c r="F298" s="94"/>
      <c r="G298" s="94"/>
      <c r="H298" s="94"/>
      <c r="I298" s="81" t="str">
        <f t="shared" si="43"/>
        <v/>
      </c>
      <c r="J298" s="71"/>
      <c r="K298" s="94"/>
      <c r="L298" s="94"/>
      <c r="M298" s="98" t="str">
        <f t="shared" si="44"/>
        <v/>
      </c>
      <c r="N298" s="98" t="str">
        <f t="shared" si="45"/>
        <v/>
      </c>
      <c r="O298" s="98" t="str">
        <f t="shared" si="48"/>
        <v/>
      </c>
      <c r="P298" s="98" t="str">
        <f t="shared" si="49"/>
        <v/>
      </c>
      <c r="Q298" s="73" t="str">
        <f t="shared" si="46"/>
        <v/>
      </c>
      <c r="R298" s="72"/>
      <c r="S298" s="72"/>
      <c r="T298" s="106"/>
    </row>
    <row r="299" spans="1:20">
      <c r="A299" s="68" t="b">
        <f t="shared" si="42"/>
        <v>0</v>
      </c>
      <c r="B299" s="91">
        <f t="shared" ca="1" si="47"/>
        <v>40110</v>
      </c>
      <c r="C299" s="84">
        <f t="shared" ca="1" si="50"/>
        <v>10</v>
      </c>
      <c r="D299" s="85">
        <f t="shared" ca="1" si="51"/>
        <v>6</v>
      </c>
      <c r="E299" s="94"/>
      <c r="F299" s="94"/>
      <c r="G299" s="94"/>
      <c r="H299" s="94"/>
      <c r="I299" s="85" t="str">
        <f t="shared" si="43"/>
        <v/>
      </c>
      <c r="J299" s="71"/>
      <c r="K299" s="94"/>
      <c r="L299" s="94"/>
      <c r="M299" s="100" t="str">
        <f t="shared" si="44"/>
        <v/>
      </c>
      <c r="N299" s="100" t="str">
        <f t="shared" si="45"/>
        <v/>
      </c>
      <c r="O299" s="100" t="str">
        <f t="shared" si="48"/>
        <v/>
      </c>
      <c r="P299" s="100" t="str">
        <f t="shared" si="49"/>
        <v/>
      </c>
      <c r="Q299" s="75" t="str">
        <f t="shared" si="46"/>
        <v/>
      </c>
      <c r="R299" s="72"/>
      <c r="S299" s="72"/>
      <c r="T299" s="106"/>
    </row>
    <row r="300" spans="1:20">
      <c r="A300" s="68" t="b">
        <f t="shared" si="42"/>
        <v>0</v>
      </c>
      <c r="B300" s="89">
        <f t="shared" ca="1" si="47"/>
        <v>40111</v>
      </c>
      <c r="C300" s="80">
        <f t="shared" ca="1" si="50"/>
        <v>10</v>
      </c>
      <c r="D300" s="81">
        <f t="shared" ca="1" si="51"/>
        <v>7</v>
      </c>
      <c r="E300" s="94"/>
      <c r="F300" s="94"/>
      <c r="G300" s="94"/>
      <c r="H300" s="94"/>
      <c r="I300" s="81" t="str">
        <f t="shared" si="43"/>
        <v/>
      </c>
      <c r="J300" s="71"/>
      <c r="K300" s="94"/>
      <c r="L300" s="94"/>
      <c r="M300" s="98" t="str">
        <f t="shared" si="44"/>
        <v/>
      </c>
      <c r="N300" s="98" t="str">
        <f t="shared" si="45"/>
        <v/>
      </c>
      <c r="O300" s="98" t="str">
        <f t="shared" si="48"/>
        <v/>
      </c>
      <c r="P300" s="98" t="str">
        <f t="shared" si="49"/>
        <v/>
      </c>
      <c r="Q300" s="73" t="str">
        <f t="shared" si="46"/>
        <v/>
      </c>
      <c r="R300" s="72"/>
      <c r="S300" s="72"/>
      <c r="T300" s="106"/>
    </row>
    <row r="301" spans="1:20">
      <c r="A301" s="68" t="b">
        <f t="shared" si="42"/>
        <v>0</v>
      </c>
      <c r="B301" s="90">
        <f t="shared" ca="1" si="47"/>
        <v>40112</v>
      </c>
      <c r="C301" s="82">
        <f t="shared" ca="1" si="50"/>
        <v>10</v>
      </c>
      <c r="D301" s="83">
        <f t="shared" ca="1" si="51"/>
        <v>1</v>
      </c>
      <c r="E301" s="94"/>
      <c r="F301" s="94"/>
      <c r="G301" s="94"/>
      <c r="H301" s="94"/>
      <c r="I301" s="83" t="str">
        <f t="shared" si="43"/>
        <v/>
      </c>
      <c r="J301" s="71"/>
      <c r="K301" s="94"/>
      <c r="L301" s="94"/>
      <c r="M301" s="99" t="str">
        <f t="shared" si="44"/>
        <v/>
      </c>
      <c r="N301" s="99" t="str">
        <f t="shared" si="45"/>
        <v/>
      </c>
      <c r="O301" s="99" t="str">
        <f t="shared" si="48"/>
        <v/>
      </c>
      <c r="P301" s="99" t="str">
        <f t="shared" si="49"/>
        <v/>
      </c>
      <c r="Q301" s="74" t="str">
        <f t="shared" si="46"/>
        <v/>
      </c>
      <c r="R301" s="72"/>
      <c r="S301" s="72"/>
      <c r="T301" s="106"/>
    </row>
    <row r="302" spans="1:20">
      <c r="A302" s="68" t="b">
        <f t="shared" si="42"/>
        <v>0</v>
      </c>
      <c r="B302" s="89">
        <f t="shared" ca="1" si="47"/>
        <v>40113</v>
      </c>
      <c r="C302" s="80">
        <f t="shared" ca="1" si="50"/>
        <v>10</v>
      </c>
      <c r="D302" s="81">
        <f t="shared" ca="1" si="51"/>
        <v>2</v>
      </c>
      <c r="E302" s="94"/>
      <c r="F302" s="94"/>
      <c r="G302" s="94"/>
      <c r="H302" s="94"/>
      <c r="I302" s="81" t="str">
        <f t="shared" si="43"/>
        <v/>
      </c>
      <c r="J302" s="71"/>
      <c r="K302" s="94"/>
      <c r="L302" s="94"/>
      <c r="M302" s="98" t="str">
        <f t="shared" si="44"/>
        <v/>
      </c>
      <c r="N302" s="98" t="str">
        <f t="shared" si="45"/>
        <v/>
      </c>
      <c r="O302" s="98" t="str">
        <f t="shared" si="48"/>
        <v/>
      </c>
      <c r="P302" s="98" t="str">
        <f t="shared" si="49"/>
        <v/>
      </c>
      <c r="Q302" s="73" t="str">
        <f t="shared" si="46"/>
        <v/>
      </c>
      <c r="R302" s="72"/>
      <c r="S302" s="72"/>
      <c r="T302" s="106"/>
    </row>
    <row r="303" spans="1:20">
      <c r="A303" s="68" t="b">
        <f t="shared" si="42"/>
        <v>0</v>
      </c>
      <c r="B303" s="91">
        <f t="shared" ca="1" si="47"/>
        <v>40114</v>
      </c>
      <c r="C303" s="84">
        <f t="shared" ca="1" si="50"/>
        <v>10</v>
      </c>
      <c r="D303" s="85">
        <f t="shared" ca="1" si="51"/>
        <v>3</v>
      </c>
      <c r="E303" s="94"/>
      <c r="F303" s="94"/>
      <c r="G303" s="94"/>
      <c r="H303" s="94"/>
      <c r="I303" s="85" t="str">
        <f t="shared" si="43"/>
        <v/>
      </c>
      <c r="J303" s="71"/>
      <c r="K303" s="94"/>
      <c r="L303" s="94"/>
      <c r="M303" s="100" t="str">
        <f t="shared" si="44"/>
        <v/>
      </c>
      <c r="N303" s="100" t="str">
        <f t="shared" si="45"/>
        <v/>
      </c>
      <c r="O303" s="100" t="str">
        <f t="shared" si="48"/>
        <v/>
      </c>
      <c r="P303" s="100" t="str">
        <f t="shared" si="49"/>
        <v/>
      </c>
      <c r="Q303" s="75" t="str">
        <f t="shared" si="46"/>
        <v/>
      </c>
      <c r="R303" s="72"/>
      <c r="S303" s="72"/>
      <c r="T303" s="106"/>
    </row>
    <row r="304" spans="1:20">
      <c r="A304" s="68" t="b">
        <f t="shared" si="42"/>
        <v>0</v>
      </c>
      <c r="B304" s="89">
        <f t="shared" ca="1" si="47"/>
        <v>40115</v>
      </c>
      <c r="C304" s="80">
        <f t="shared" ca="1" si="50"/>
        <v>10</v>
      </c>
      <c r="D304" s="81">
        <f t="shared" ca="1" si="51"/>
        <v>4</v>
      </c>
      <c r="E304" s="94"/>
      <c r="F304" s="94"/>
      <c r="G304" s="94"/>
      <c r="H304" s="94"/>
      <c r="I304" s="81" t="str">
        <f t="shared" si="43"/>
        <v/>
      </c>
      <c r="J304" s="71"/>
      <c r="K304" s="94"/>
      <c r="L304" s="94"/>
      <c r="M304" s="98" t="str">
        <f t="shared" si="44"/>
        <v/>
      </c>
      <c r="N304" s="98" t="str">
        <f t="shared" si="45"/>
        <v/>
      </c>
      <c r="O304" s="98" t="str">
        <f t="shared" si="48"/>
        <v/>
      </c>
      <c r="P304" s="98" t="str">
        <f t="shared" si="49"/>
        <v/>
      </c>
      <c r="Q304" s="73" t="str">
        <f t="shared" si="46"/>
        <v/>
      </c>
      <c r="R304" s="72"/>
      <c r="S304" s="72"/>
      <c r="T304" s="106"/>
    </row>
    <row r="305" spans="1:20">
      <c r="A305" s="68" t="b">
        <f t="shared" si="42"/>
        <v>0</v>
      </c>
      <c r="B305" s="90">
        <f t="shared" ca="1" si="47"/>
        <v>40116</v>
      </c>
      <c r="C305" s="82">
        <f t="shared" ca="1" si="50"/>
        <v>10</v>
      </c>
      <c r="D305" s="83">
        <f t="shared" ca="1" si="51"/>
        <v>5</v>
      </c>
      <c r="E305" s="94"/>
      <c r="F305" s="94"/>
      <c r="G305" s="94"/>
      <c r="H305" s="94"/>
      <c r="I305" s="83" t="str">
        <f t="shared" si="43"/>
        <v/>
      </c>
      <c r="J305" s="71"/>
      <c r="K305" s="94"/>
      <c r="L305" s="94"/>
      <c r="M305" s="99" t="str">
        <f t="shared" si="44"/>
        <v/>
      </c>
      <c r="N305" s="99" t="str">
        <f t="shared" si="45"/>
        <v/>
      </c>
      <c r="O305" s="99" t="str">
        <f t="shared" si="48"/>
        <v/>
      </c>
      <c r="P305" s="99" t="str">
        <f t="shared" si="49"/>
        <v/>
      </c>
      <c r="Q305" s="74" t="str">
        <f t="shared" si="46"/>
        <v/>
      </c>
      <c r="R305" s="72"/>
      <c r="S305" s="72"/>
      <c r="T305" s="106"/>
    </row>
    <row r="306" spans="1:20">
      <c r="A306" s="68" t="b">
        <f t="shared" si="42"/>
        <v>0</v>
      </c>
      <c r="B306" s="89">
        <f t="shared" ca="1" si="47"/>
        <v>40117</v>
      </c>
      <c r="C306" s="80">
        <f t="shared" ca="1" si="50"/>
        <v>10</v>
      </c>
      <c r="D306" s="81">
        <f t="shared" ca="1" si="51"/>
        <v>6</v>
      </c>
      <c r="E306" s="94"/>
      <c r="F306" s="94"/>
      <c r="G306" s="94"/>
      <c r="H306" s="94"/>
      <c r="I306" s="81" t="str">
        <f t="shared" si="43"/>
        <v/>
      </c>
      <c r="J306" s="71"/>
      <c r="K306" s="94"/>
      <c r="L306" s="94"/>
      <c r="M306" s="98" t="str">
        <f t="shared" si="44"/>
        <v/>
      </c>
      <c r="N306" s="98" t="str">
        <f t="shared" si="45"/>
        <v/>
      </c>
      <c r="O306" s="98" t="str">
        <f t="shared" si="48"/>
        <v/>
      </c>
      <c r="P306" s="98" t="str">
        <f t="shared" si="49"/>
        <v/>
      </c>
      <c r="Q306" s="73" t="str">
        <f t="shared" si="46"/>
        <v/>
      </c>
      <c r="R306" s="72"/>
      <c r="S306" s="72"/>
      <c r="T306" s="106"/>
    </row>
    <row r="307" spans="1:20">
      <c r="A307" s="68" t="b">
        <f t="shared" si="42"/>
        <v>0</v>
      </c>
      <c r="B307" s="91">
        <f t="shared" ca="1" si="47"/>
        <v>40118</v>
      </c>
      <c r="C307" s="84">
        <f t="shared" ca="1" si="50"/>
        <v>11</v>
      </c>
      <c r="D307" s="85">
        <f t="shared" ca="1" si="51"/>
        <v>7</v>
      </c>
      <c r="E307" s="94"/>
      <c r="F307" s="94"/>
      <c r="G307" s="94"/>
      <c r="H307" s="94"/>
      <c r="I307" s="85" t="str">
        <f t="shared" si="43"/>
        <v/>
      </c>
      <c r="J307" s="71"/>
      <c r="K307" s="94"/>
      <c r="L307" s="94"/>
      <c r="M307" s="100" t="str">
        <f t="shared" si="44"/>
        <v/>
      </c>
      <c r="N307" s="100" t="str">
        <f t="shared" si="45"/>
        <v/>
      </c>
      <c r="O307" s="100" t="str">
        <f t="shared" si="48"/>
        <v/>
      </c>
      <c r="P307" s="100" t="str">
        <f t="shared" si="49"/>
        <v/>
      </c>
      <c r="Q307" s="75" t="str">
        <f t="shared" si="46"/>
        <v/>
      </c>
      <c r="R307" s="72"/>
      <c r="S307" s="72"/>
      <c r="T307" s="106"/>
    </row>
    <row r="308" spans="1:20">
      <c r="A308" s="68" t="b">
        <f t="shared" si="42"/>
        <v>0</v>
      </c>
      <c r="B308" s="89">
        <f t="shared" ca="1" si="47"/>
        <v>40119</v>
      </c>
      <c r="C308" s="80">
        <f t="shared" ca="1" si="50"/>
        <v>11</v>
      </c>
      <c r="D308" s="81">
        <f t="shared" ca="1" si="51"/>
        <v>1</v>
      </c>
      <c r="E308" s="94"/>
      <c r="F308" s="94"/>
      <c r="G308" s="94"/>
      <c r="H308" s="94"/>
      <c r="I308" s="81" t="str">
        <f t="shared" si="43"/>
        <v/>
      </c>
      <c r="J308" s="71"/>
      <c r="K308" s="94"/>
      <c r="L308" s="94"/>
      <c r="M308" s="98" t="str">
        <f t="shared" si="44"/>
        <v/>
      </c>
      <c r="N308" s="98" t="str">
        <f t="shared" si="45"/>
        <v/>
      </c>
      <c r="O308" s="98" t="str">
        <f t="shared" si="48"/>
        <v/>
      </c>
      <c r="P308" s="98" t="str">
        <f t="shared" si="49"/>
        <v/>
      </c>
      <c r="Q308" s="73" t="str">
        <f t="shared" si="46"/>
        <v/>
      </c>
      <c r="R308" s="72"/>
      <c r="S308" s="72"/>
      <c r="T308" s="106"/>
    </row>
    <row r="309" spans="1:20">
      <c r="A309" s="68" t="b">
        <f t="shared" si="42"/>
        <v>0</v>
      </c>
      <c r="B309" s="90">
        <f t="shared" ca="1" si="47"/>
        <v>40120</v>
      </c>
      <c r="C309" s="82">
        <f t="shared" ca="1" si="50"/>
        <v>11</v>
      </c>
      <c r="D309" s="83">
        <f t="shared" ca="1" si="51"/>
        <v>2</v>
      </c>
      <c r="E309" s="94"/>
      <c r="F309" s="94"/>
      <c r="G309" s="94"/>
      <c r="H309" s="94"/>
      <c r="I309" s="83" t="str">
        <f t="shared" si="43"/>
        <v/>
      </c>
      <c r="J309" s="71"/>
      <c r="K309" s="94"/>
      <c r="L309" s="94"/>
      <c r="M309" s="99" t="str">
        <f t="shared" si="44"/>
        <v/>
      </c>
      <c r="N309" s="99" t="str">
        <f t="shared" si="45"/>
        <v/>
      </c>
      <c r="O309" s="99" t="str">
        <f t="shared" si="48"/>
        <v/>
      </c>
      <c r="P309" s="99" t="str">
        <f t="shared" si="49"/>
        <v/>
      </c>
      <c r="Q309" s="74" t="str">
        <f t="shared" si="46"/>
        <v/>
      </c>
      <c r="R309" s="72"/>
      <c r="S309" s="72"/>
      <c r="T309" s="106"/>
    </row>
    <row r="310" spans="1:20">
      <c r="A310" s="68" t="b">
        <f t="shared" si="42"/>
        <v>0</v>
      </c>
      <c r="B310" s="89">
        <f t="shared" ca="1" si="47"/>
        <v>40121</v>
      </c>
      <c r="C310" s="80">
        <f t="shared" ca="1" si="50"/>
        <v>11</v>
      </c>
      <c r="D310" s="81">
        <f t="shared" ca="1" si="51"/>
        <v>3</v>
      </c>
      <c r="E310" s="94"/>
      <c r="F310" s="94"/>
      <c r="G310" s="94"/>
      <c r="H310" s="94"/>
      <c r="I310" s="81" t="str">
        <f t="shared" si="43"/>
        <v/>
      </c>
      <c r="J310" s="71"/>
      <c r="K310" s="94"/>
      <c r="L310" s="94"/>
      <c r="M310" s="98" t="str">
        <f t="shared" si="44"/>
        <v/>
      </c>
      <c r="N310" s="98" t="str">
        <f t="shared" si="45"/>
        <v/>
      </c>
      <c r="O310" s="98" t="str">
        <f t="shared" si="48"/>
        <v/>
      </c>
      <c r="P310" s="98" t="str">
        <f t="shared" si="49"/>
        <v/>
      </c>
      <c r="Q310" s="73" t="str">
        <f t="shared" si="46"/>
        <v/>
      </c>
      <c r="R310" s="72"/>
      <c r="S310" s="72"/>
      <c r="T310" s="106"/>
    </row>
    <row r="311" spans="1:20">
      <c r="A311" s="68" t="b">
        <f t="shared" si="42"/>
        <v>0</v>
      </c>
      <c r="B311" s="91">
        <f t="shared" ca="1" si="47"/>
        <v>40122</v>
      </c>
      <c r="C311" s="84">
        <f t="shared" ca="1" si="50"/>
        <v>11</v>
      </c>
      <c r="D311" s="85">
        <f t="shared" ca="1" si="51"/>
        <v>4</v>
      </c>
      <c r="E311" s="94"/>
      <c r="F311" s="94"/>
      <c r="G311" s="94"/>
      <c r="H311" s="94"/>
      <c r="I311" s="85" t="str">
        <f t="shared" si="43"/>
        <v/>
      </c>
      <c r="J311" s="71"/>
      <c r="K311" s="94"/>
      <c r="L311" s="94"/>
      <c r="M311" s="100" t="str">
        <f t="shared" si="44"/>
        <v/>
      </c>
      <c r="N311" s="100" t="str">
        <f t="shared" si="45"/>
        <v/>
      </c>
      <c r="O311" s="100" t="str">
        <f t="shared" si="48"/>
        <v/>
      </c>
      <c r="P311" s="100" t="str">
        <f t="shared" si="49"/>
        <v/>
      </c>
      <c r="Q311" s="75" t="str">
        <f t="shared" si="46"/>
        <v/>
      </c>
      <c r="R311" s="72"/>
      <c r="S311" s="72"/>
      <c r="T311" s="106"/>
    </row>
    <row r="312" spans="1:20">
      <c r="A312" s="68" t="b">
        <f t="shared" si="42"/>
        <v>0</v>
      </c>
      <c r="B312" s="89">
        <f t="shared" ca="1" si="47"/>
        <v>40123</v>
      </c>
      <c r="C312" s="80">
        <f t="shared" ca="1" si="50"/>
        <v>11</v>
      </c>
      <c r="D312" s="81">
        <f t="shared" ca="1" si="51"/>
        <v>5</v>
      </c>
      <c r="E312" s="94"/>
      <c r="F312" s="94"/>
      <c r="G312" s="94"/>
      <c r="H312" s="94"/>
      <c r="I312" s="81" t="str">
        <f t="shared" si="43"/>
        <v/>
      </c>
      <c r="J312" s="71"/>
      <c r="K312" s="94"/>
      <c r="L312" s="94"/>
      <c r="M312" s="98" t="str">
        <f t="shared" si="44"/>
        <v/>
      </c>
      <c r="N312" s="98" t="str">
        <f t="shared" si="45"/>
        <v/>
      </c>
      <c r="O312" s="98" t="str">
        <f t="shared" si="48"/>
        <v/>
      </c>
      <c r="P312" s="98" t="str">
        <f t="shared" si="49"/>
        <v/>
      </c>
      <c r="Q312" s="73" t="str">
        <f t="shared" si="46"/>
        <v/>
      </c>
      <c r="R312" s="72"/>
      <c r="S312" s="72"/>
      <c r="T312" s="106"/>
    </row>
    <row r="313" spans="1:20">
      <c r="A313" s="68" t="b">
        <f t="shared" si="42"/>
        <v>0</v>
      </c>
      <c r="B313" s="90">
        <f t="shared" ca="1" si="47"/>
        <v>40124</v>
      </c>
      <c r="C313" s="82">
        <f t="shared" ca="1" si="50"/>
        <v>11</v>
      </c>
      <c r="D313" s="83">
        <f t="shared" ca="1" si="51"/>
        <v>6</v>
      </c>
      <c r="E313" s="94"/>
      <c r="F313" s="94"/>
      <c r="G313" s="94"/>
      <c r="H313" s="94"/>
      <c r="I313" s="83" t="str">
        <f t="shared" si="43"/>
        <v/>
      </c>
      <c r="J313" s="71"/>
      <c r="K313" s="94"/>
      <c r="L313" s="94"/>
      <c r="M313" s="99" t="str">
        <f t="shared" si="44"/>
        <v/>
      </c>
      <c r="N313" s="99" t="str">
        <f t="shared" si="45"/>
        <v/>
      </c>
      <c r="O313" s="99" t="str">
        <f t="shared" si="48"/>
        <v/>
      </c>
      <c r="P313" s="99" t="str">
        <f t="shared" si="49"/>
        <v/>
      </c>
      <c r="Q313" s="74" t="str">
        <f t="shared" si="46"/>
        <v/>
      </c>
      <c r="R313" s="72"/>
      <c r="S313" s="72"/>
      <c r="T313" s="106"/>
    </row>
    <row r="314" spans="1:20">
      <c r="A314" s="68" t="b">
        <f t="shared" si="42"/>
        <v>0</v>
      </c>
      <c r="B314" s="89">
        <f t="shared" ca="1" si="47"/>
        <v>40125</v>
      </c>
      <c r="C314" s="80">
        <f t="shared" ca="1" si="50"/>
        <v>11</v>
      </c>
      <c r="D314" s="81">
        <f t="shared" ca="1" si="51"/>
        <v>7</v>
      </c>
      <c r="E314" s="94"/>
      <c r="F314" s="94"/>
      <c r="G314" s="94"/>
      <c r="H314" s="94"/>
      <c r="I314" s="81" t="str">
        <f t="shared" si="43"/>
        <v/>
      </c>
      <c r="J314" s="71"/>
      <c r="K314" s="94"/>
      <c r="L314" s="94"/>
      <c r="M314" s="98" t="str">
        <f t="shared" si="44"/>
        <v/>
      </c>
      <c r="N314" s="98" t="str">
        <f t="shared" si="45"/>
        <v/>
      </c>
      <c r="O314" s="98" t="str">
        <f t="shared" si="48"/>
        <v/>
      </c>
      <c r="P314" s="98" t="str">
        <f t="shared" si="49"/>
        <v/>
      </c>
      <c r="Q314" s="73" t="str">
        <f t="shared" si="46"/>
        <v/>
      </c>
      <c r="R314" s="72"/>
      <c r="S314" s="72"/>
      <c r="T314" s="106"/>
    </row>
    <row r="315" spans="1:20">
      <c r="A315" s="68" t="b">
        <f t="shared" si="42"/>
        <v>0</v>
      </c>
      <c r="B315" s="91">
        <f t="shared" ca="1" si="47"/>
        <v>40126</v>
      </c>
      <c r="C315" s="84">
        <f t="shared" ca="1" si="50"/>
        <v>11</v>
      </c>
      <c r="D315" s="85">
        <f t="shared" ca="1" si="51"/>
        <v>1</v>
      </c>
      <c r="E315" s="94"/>
      <c r="F315" s="94"/>
      <c r="G315" s="94"/>
      <c r="H315" s="94"/>
      <c r="I315" s="85" t="str">
        <f t="shared" si="43"/>
        <v/>
      </c>
      <c r="J315" s="71"/>
      <c r="K315" s="94"/>
      <c r="L315" s="94"/>
      <c r="M315" s="100" t="str">
        <f t="shared" si="44"/>
        <v/>
      </c>
      <c r="N315" s="100" t="str">
        <f t="shared" si="45"/>
        <v/>
      </c>
      <c r="O315" s="100" t="str">
        <f t="shared" si="48"/>
        <v/>
      </c>
      <c r="P315" s="100" t="str">
        <f t="shared" si="49"/>
        <v/>
      </c>
      <c r="Q315" s="75" t="str">
        <f t="shared" si="46"/>
        <v/>
      </c>
      <c r="R315" s="72"/>
      <c r="S315" s="72"/>
      <c r="T315" s="106"/>
    </row>
    <row r="316" spans="1:20">
      <c r="A316" s="68" t="b">
        <f t="shared" si="42"/>
        <v>0</v>
      </c>
      <c r="B316" s="89">
        <f t="shared" ca="1" si="47"/>
        <v>40127</v>
      </c>
      <c r="C316" s="80">
        <f t="shared" ca="1" si="50"/>
        <v>11</v>
      </c>
      <c r="D316" s="81">
        <f t="shared" ca="1" si="51"/>
        <v>2</v>
      </c>
      <c r="E316" s="94"/>
      <c r="F316" s="94"/>
      <c r="G316" s="94"/>
      <c r="H316" s="94"/>
      <c r="I316" s="81" t="str">
        <f t="shared" si="43"/>
        <v/>
      </c>
      <c r="J316" s="71"/>
      <c r="K316" s="94"/>
      <c r="L316" s="94"/>
      <c r="M316" s="98" t="str">
        <f t="shared" si="44"/>
        <v/>
      </c>
      <c r="N316" s="98" t="str">
        <f t="shared" si="45"/>
        <v/>
      </c>
      <c r="O316" s="98" t="str">
        <f t="shared" si="48"/>
        <v/>
      </c>
      <c r="P316" s="98" t="str">
        <f t="shared" si="49"/>
        <v/>
      </c>
      <c r="Q316" s="73" t="str">
        <f t="shared" si="46"/>
        <v/>
      </c>
      <c r="R316" s="72"/>
      <c r="S316" s="72"/>
      <c r="T316" s="106"/>
    </row>
    <row r="317" spans="1:20">
      <c r="A317" s="68" t="b">
        <f t="shared" si="42"/>
        <v>0</v>
      </c>
      <c r="B317" s="90">
        <f t="shared" ca="1" si="47"/>
        <v>40128</v>
      </c>
      <c r="C317" s="82">
        <f t="shared" ca="1" si="50"/>
        <v>11</v>
      </c>
      <c r="D317" s="83">
        <f t="shared" ca="1" si="51"/>
        <v>3</v>
      </c>
      <c r="E317" s="94"/>
      <c r="F317" s="94"/>
      <c r="G317" s="94"/>
      <c r="H317" s="94"/>
      <c r="I317" s="83" t="str">
        <f t="shared" si="43"/>
        <v/>
      </c>
      <c r="J317" s="71"/>
      <c r="K317" s="94"/>
      <c r="L317" s="94"/>
      <c r="M317" s="99" t="str">
        <f t="shared" si="44"/>
        <v/>
      </c>
      <c r="N317" s="99" t="str">
        <f t="shared" si="45"/>
        <v/>
      </c>
      <c r="O317" s="99" t="str">
        <f t="shared" si="48"/>
        <v/>
      </c>
      <c r="P317" s="99" t="str">
        <f t="shared" si="49"/>
        <v/>
      </c>
      <c r="Q317" s="74" t="str">
        <f t="shared" si="46"/>
        <v/>
      </c>
      <c r="R317" s="72"/>
      <c r="S317" s="72"/>
      <c r="T317" s="106"/>
    </row>
    <row r="318" spans="1:20">
      <c r="A318" s="68" t="b">
        <f t="shared" si="42"/>
        <v>0</v>
      </c>
      <c r="B318" s="89">
        <f t="shared" ca="1" si="47"/>
        <v>40129</v>
      </c>
      <c r="C318" s="80">
        <f t="shared" ca="1" si="50"/>
        <v>11</v>
      </c>
      <c r="D318" s="81">
        <f t="shared" ca="1" si="51"/>
        <v>4</v>
      </c>
      <c r="E318" s="94"/>
      <c r="F318" s="94"/>
      <c r="G318" s="94"/>
      <c r="H318" s="94"/>
      <c r="I318" s="81" t="str">
        <f t="shared" si="43"/>
        <v/>
      </c>
      <c r="J318" s="71"/>
      <c r="K318" s="94"/>
      <c r="L318" s="94"/>
      <c r="M318" s="98" t="str">
        <f t="shared" si="44"/>
        <v/>
      </c>
      <c r="N318" s="98" t="str">
        <f t="shared" si="45"/>
        <v/>
      </c>
      <c r="O318" s="98" t="str">
        <f t="shared" si="48"/>
        <v/>
      </c>
      <c r="P318" s="98" t="str">
        <f t="shared" si="49"/>
        <v/>
      </c>
      <c r="Q318" s="73" t="str">
        <f t="shared" si="46"/>
        <v/>
      </c>
      <c r="R318" s="72"/>
      <c r="S318" s="72"/>
      <c r="T318" s="106"/>
    </row>
    <row r="319" spans="1:20">
      <c r="A319" s="68" t="b">
        <f t="shared" si="42"/>
        <v>0</v>
      </c>
      <c r="B319" s="91">
        <f t="shared" ca="1" si="47"/>
        <v>40130</v>
      </c>
      <c r="C319" s="84">
        <f t="shared" ca="1" si="50"/>
        <v>11</v>
      </c>
      <c r="D319" s="85">
        <f t="shared" ca="1" si="51"/>
        <v>5</v>
      </c>
      <c r="E319" s="94"/>
      <c r="F319" s="94"/>
      <c r="G319" s="94"/>
      <c r="H319" s="94"/>
      <c r="I319" s="85" t="str">
        <f t="shared" si="43"/>
        <v/>
      </c>
      <c r="J319" s="71"/>
      <c r="K319" s="94"/>
      <c r="L319" s="94"/>
      <c r="M319" s="100" t="str">
        <f t="shared" si="44"/>
        <v/>
      </c>
      <c r="N319" s="100" t="str">
        <f t="shared" si="45"/>
        <v/>
      </c>
      <c r="O319" s="100" t="str">
        <f t="shared" si="48"/>
        <v/>
      </c>
      <c r="P319" s="100" t="str">
        <f t="shared" si="49"/>
        <v/>
      </c>
      <c r="Q319" s="75" t="str">
        <f t="shared" si="46"/>
        <v/>
      </c>
      <c r="R319" s="72"/>
      <c r="S319" s="72"/>
      <c r="T319" s="106"/>
    </row>
    <row r="320" spans="1:20">
      <c r="A320" s="68" t="b">
        <f t="shared" si="42"/>
        <v>0</v>
      </c>
      <c r="B320" s="89">
        <f t="shared" ca="1" si="47"/>
        <v>40131</v>
      </c>
      <c r="C320" s="80">
        <f t="shared" ca="1" si="50"/>
        <v>11</v>
      </c>
      <c r="D320" s="81">
        <f t="shared" ca="1" si="51"/>
        <v>6</v>
      </c>
      <c r="E320" s="94"/>
      <c r="F320" s="94"/>
      <c r="G320" s="94"/>
      <c r="H320" s="94"/>
      <c r="I320" s="81" t="str">
        <f t="shared" si="43"/>
        <v/>
      </c>
      <c r="J320" s="71"/>
      <c r="K320" s="94"/>
      <c r="L320" s="94"/>
      <c r="M320" s="98" t="str">
        <f t="shared" si="44"/>
        <v/>
      </c>
      <c r="N320" s="98" t="str">
        <f t="shared" si="45"/>
        <v/>
      </c>
      <c r="O320" s="98" t="str">
        <f t="shared" si="48"/>
        <v/>
      </c>
      <c r="P320" s="98" t="str">
        <f t="shared" si="49"/>
        <v/>
      </c>
      <c r="Q320" s="73" t="str">
        <f t="shared" si="46"/>
        <v/>
      </c>
      <c r="R320" s="72"/>
      <c r="S320" s="72"/>
      <c r="T320" s="106"/>
    </row>
    <row r="321" spans="1:20">
      <c r="A321" s="68" t="b">
        <f t="shared" si="42"/>
        <v>0</v>
      </c>
      <c r="B321" s="90">
        <f t="shared" ca="1" si="47"/>
        <v>40132</v>
      </c>
      <c r="C321" s="82">
        <f t="shared" ca="1" si="50"/>
        <v>11</v>
      </c>
      <c r="D321" s="83">
        <f t="shared" ca="1" si="51"/>
        <v>7</v>
      </c>
      <c r="E321" s="94"/>
      <c r="F321" s="94"/>
      <c r="G321" s="94"/>
      <c r="H321" s="94"/>
      <c r="I321" s="83" t="str">
        <f t="shared" si="43"/>
        <v/>
      </c>
      <c r="J321" s="71"/>
      <c r="K321" s="94"/>
      <c r="L321" s="94"/>
      <c r="M321" s="99" t="str">
        <f t="shared" si="44"/>
        <v/>
      </c>
      <c r="N321" s="99" t="str">
        <f t="shared" si="45"/>
        <v/>
      </c>
      <c r="O321" s="99" t="str">
        <f t="shared" si="48"/>
        <v/>
      </c>
      <c r="P321" s="99" t="str">
        <f t="shared" si="49"/>
        <v/>
      </c>
      <c r="Q321" s="74" t="str">
        <f t="shared" si="46"/>
        <v/>
      </c>
      <c r="R321" s="72"/>
      <c r="S321" s="72"/>
      <c r="T321" s="106"/>
    </row>
    <row r="322" spans="1:20">
      <c r="A322" s="68" t="b">
        <f t="shared" si="42"/>
        <v>0</v>
      </c>
      <c r="B322" s="89">
        <f t="shared" ca="1" si="47"/>
        <v>40133</v>
      </c>
      <c r="C322" s="80">
        <f t="shared" ca="1" si="50"/>
        <v>11</v>
      </c>
      <c r="D322" s="81">
        <f t="shared" ca="1" si="51"/>
        <v>1</v>
      </c>
      <c r="E322" s="94"/>
      <c r="F322" s="94"/>
      <c r="G322" s="94"/>
      <c r="H322" s="94"/>
      <c r="I322" s="81" t="str">
        <f t="shared" si="43"/>
        <v/>
      </c>
      <c r="J322" s="71"/>
      <c r="K322" s="94"/>
      <c r="L322" s="94"/>
      <c r="M322" s="98" t="str">
        <f t="shared" si="44"/>
        <v/>
      </c>
      <c r="N322" s="98" t="str">
        <f t="shared" si="45"/>
        <v/>
      </c>
      <c r="O322" s="98" t="str">
        <f t="shared" si="48"/>
        <v/>
      </c>
      <c r="P322" s="98" t="str">
        <f t="shared" si="49"/>
        <v/>
      </c>
      <c r="Q322" s="73" t="str">
        <f t="shared" si="46"/>
        <v/>
      </c>
      <c r="R322" s="72"/>
      <c r="S322" s="72"/>
      <c r="T322" s="106"/>
    </row>
    <row r="323" spans="1:20">
      <c r="A323" s="68" t="b">
        <f t="shared" si="42"/>
        <v>0</v>
      </c>
      <c r="B323" s="91">
        <f t="shared" ca="1" si="47"/>
        <v>40134</v>
      </c>
      <c r="C323" s="84">
        <f t="shared" ca="1" si="50"/>
        <v>11</v>
      </c>
      <c r="D323" s="85">
        <f t="shared" ca="1" si="51"/>
        <v>2</v>
      </c>
      <c r="E323" s="94"/>
      <c r="F323" s="94"/>
      <c r="G323" s="94"/>
      <c r="H323" s="94"/>
      <c r="I323" s="85" t="str">
        <f t="shared" si="43"/>
        <v/>
      </c>
      <c r="J323" s="71"/>
      <c r="K323" s="94"/>
      <c r="L323" s="94"/>
      <c r="M323" s="100" t="str">
        <f t="shared" si="44"/>
        <v/>
      </c>
      <c r="N323" s="100" t="str">
        <f t="shared" si="45"/>
        <v/>
      </c>
      <c r="O323" s="100" t="str">
        <f t="shared" si="48"/>
        <v/>
      </c>
      <c r="P323" s="100" t="str">
        <f t="shared" si="49"/>
        <v/>
      </c>
      <c r="Q323" s="75" t="str">
        <f t="shared" si="46"/>
        <v/>
      </c>
      <c r="R323" s="72"/>
      <c r="S323" s="72"/>
      <c r="T323" s="106"/>
    </row>
    <row r="324" spans="1:20">
      <c r="A324" s="68" t="b">
        <f t="shared" ref="A324:A367" si="52">NOT(OR(E324="",F324="",G324="",H324="",J324="",K324="",L324=""))</f>
        <v>0</v>
      </c>
      <c r="B324" s="89">
        <f t="shared" ca="1" si="47"/>
        <v>40135</v>
      </c>
      <c r="C324" s="80">
        <f t="shared" ca="1" si="50"/>
        <v>11</v>
      </c>
      <c r="D324" s="81">
        <f t="shared" ca="1" si="51"/>
        <v>3</v>
      </c>
      <c r="E324" s="94"/>
      <c r="F324" s="94"/>
      <c r="G324" s="94"/>
      <c r="H324" s="94"/>
      <c r="I324" s="81" t="str">
        <f t="shared" ref="I324:I367" si="53">IF(A324,G324+H324,"")</f>
        <v/>
      </c>
      <c r="J324" s="71"/>
      <c r="K324" s="94"/>
      <c r="L324" s="94"/>
      <c r="M324" s="98" t="str">
        <f t="shared" ref="M324:M367" si="54">IF(A324,SUM(J324:L324),"")</f>
        <v/>
      </c>
      <c r="N324" s="98" t="str">
        <f t="shared" ref="N324:N367" si="55">IF(A324,M324/I324,"")</f>
        <v/>
      </c>
      <c r="O324" s="98" t="str">
        <f t="shared" si="48"/>
        <v/>
      </c>
      <c r="P324" s="98" t="str">
        <f t="shared" si="49"/>
        <v/>
      </c>
      <c r="Q324" s="73" t="str">
        <f t="shared" ref="Q324:Q367" si="56">IF(A324,E324/F324,"")</f>
        <v/>
      </c>
      <c r="R324" s="72"/>
      <c r="S324" s="72"/>
      <c r="T324" s="106"/>
    </row>
    <row r="325" spans="1:20">
      <c r="A325" s="68" t="b">
        <f t="shared" si="52"/>
        <v>0</v>
      </c>
      <c r="B325" s="90">
        <f t="shared" ref="B325:B366" ca="1" si="57">B324+1</f>
        <v>40136</v>
      </c>
      <c r="C325" s="82">
        <f t="shared" ca="1" si="50"/>
        <v>11</v>
      </c>
      <c r="D325" s="83">
        <f t="shared" ca="1" si="51"/>
        <v>4</v>
      </c>
      <c r="E325" s="94"/>
      <c r="F325" s="94"/>
      <c r="G325" s="94"/>
      <c r="H325" s="94"/>
      <c r="I325" s="83" t="str">
        <f t="shared" si="53"/>
        <v/>
      </c>
      <c r="J325" s="71"/>
      <c r="K325" s="94"/>
      <c r="L325" s="94"/>
      <c r="M325" s="99" t="str">
        <f t="shared" si="54"/>
        <v/>
      </c>
      <c r="N325" s="99" t="str">
        <f t="shared" si="55"/>
        <v/>
      </c>
      <c r="O325" s="99" t="str">
        <f t="shared" ref="O325:O367" si="58">IF(A325,M325/E325,"")</f>
        <v/>
      </c>
      <c r="P325" s="99" t="str">
        <f t="shared" ref="P325:P367" si="59">IF(A325,O325*Q325,"")</f>
        <v/>
      </c>
      <c r="Q325" s="74" t="str">
        <f t="shared" si="56"/>
        <v/>
      </c>
      <c r="R325" s="72"/>
      <c r="S325" s="72"/>
      <c r="T325" s="106"/>
    </row>
    <row r="326" spans="1:20">
      <c r="A326" s="68" t="b">
        <f t="shared" si="52"/>
        <v>0</v>
      </c>
      <c r="B326" s="89">
        <f t="shared" ca="1" si="57"/>
        <v>40137</v>
      </c>
      <c r="C326" s="80">
        <f t="shared" ca="1" si="50"/>
        <v>11</v>
      </c>
      <c r="D326" s="81">
        <f t="shared" ca="1" si="51"/>
        <v>5</v>
      </c>
      <c r="E326" s="94"/>
      <c r="F326" s="94"/>
      <c r="G326" s="94"/>
      <c r="H326" s="94"/>
      <c r="I326" s="81" t="str">
        <f t="shared" si="53"/>
        <v/>
      </c>
      <c r="J326" s="71"/>
      <c r="K326" s="94"/>
      <c r="L326" s="94"/>
      <c r="M326" s="98" t="str">
        <f t="shared" si="54"/>
        <v/>
      </c>
      <c r="N326" s="98" t="str">
        <f t="shared" si="55"/>
        <v/>
      </c>
      <c r="O326" s="98" t="str">
        <f t="shared" si="58"/>
        <v/>
      </c>
      <c r="P326" s="98" t="str">
        <f t="shared" si="59"/>
        <v/>
      </c>
      <c r="Q326" s="73" t="str">
        <f t="shared" si="56"/>
        <v/>
      </c>
      <c r="R326" s="72"/>
      <c r="S326" s="72"/>
      <c r="T326" s="106"/>
    </row>
    <row r="327" spans="1:20">
      <c r="A327" s="68" t="b">
        <f t="shared" si="52"/>
        <v>0</v>
      </c>
      <c r="B327" s="91">
        <f t="shared" ca="1" si="57"/>
        <v>40138</v>
      </c>
      <c r="C327" s="84">
        <f t="shared" ca="1" si="50"/>
        <v>11</v>
      </c>
      <c r="D327" s="85">
        <f t="shared" ca="1" si="51"/>
        <v>6</v>
      </c>
      <c r="E327" s="94"/>
      <c r="F327" s="94"/>
      <c r="G327" s="94"/>
      <c r="H327" s="94"/>
      <c r="I327" s="85" t="str">
        <f t="shared" si="53"/>
        <v/>
      </c>
      <c r="J327" s="71"/>
      <c r="K327" s="94"/>
      <c r="L327" s="94"/>
      <c r="M327" s="100" t="str">
        <f t="shared" si="54"/>
        <v/>
      </c>
      <c r="N327" s="100" t="str">
        <f t="shared" si="55"/>
        <v/>
      </c>
      <c r="O327" s="100" t="str">
        <f t="shared" si="58"/>
        <v/>
      </c>
      <c r="P327" s="100" t="str">
        <f t="shared" si="59"/>
        <v/>
      </c>
      <c r="Q327" s="75" t="str">
        <f t="shared" si="56"/>
        <v/>
      </c>
      <c r="R327" s="72"/>
      <c r="S327" s="72"/>
      <c r="T327" s="106"/>
    </row>
    <row r="328" spans="1:20">
      <c r="A328" s="68" t="b">
        <f t="shared" si="52"/>
        <v>0</v>
      </c>
      <c r="B328" s="89">
        <f t="shared" ca="1" si="57"/>
        <v>40139</v>
      </c>
      <c r="C328" s="80">
        <f t="shared" ca="1" si="50"/>
        <v>11</v>
      </c>
      <c r="D328" s="81">
        <f t="shared" ca="1" si="51"/>
        <v>7</v>
      </c>
      <c r="E328" s="94"/>
      <c r="F328" s="94"/>
      <c r="G328" s="94"/>
      <c r="H328" s="94"/>
      <c r="I328" s="81" t="str">
        <f t="shared" si="53"/>
        <v/>
      </c>
      <c r="J328" s="71"/>
      <c r="K328" s="94"/>
      <c r="L328" s="94"/>
      <c r="M328" s="98" t="str">
        <f t="shared" si="54"/>
        <v/>
      </c>
      <c r="N328" s="98" t="str">
        <f t="shared" si="55"/>
        <v/>
      </c>
      <c r="O328" s="98" t="str">
        <f t="shared" si="58"/>
        <v/>
      </c>
      <c r="P328" s="98" t="str">
        <f t="shared" si="59"/>
        <v/>
      </c>
      <c r="Q328" s="73" t="str">
        <f t="shared" si="56"/>
        <v/>
      </c>
      <c r="R328" s="72"/>
      <c r="S328" s="72"/>
      <c r="T328" s="106"/>
    </row>
    <row r="329" spans="1:20">
      <c r="A329" s="68" t="b">
        <f t="shared" si="52"/>
        <v>0</v>
      </c>
      <c r="B329" s="90">
        <f t="shared" ca="1" si="57"/>
        <v>40140</v>
      </c>
      <c r="C329" s="82">
        <f t="shared" ca="1" si="50"/>
        <v>11</v>
      </c>
      <c r="D329" s="83">
        <f t="shared" ca="1" si="51"/>
        <v>1</v>
      </c>
      <c r="E329" s="94"/>
      <c r="F329" s="94"/>
      <c r="G329" s="94"/>
      <c r="H329" s="94"/>
      <c r="I329" s="83" t="str">
        <f t="shared" si="53"/>
        <v/>
      </c>
      <c r="J329" s="71"/>
      <c r="K329" s="94"/>
      <c r="L329" s="94"/>
      <c r="M329" s="99" t="str">
        <f t="shared" si="54"/>
        <v/>
      </c>
      <c r="N329" s="99" t="str">
        <f t="shared" si="55"/>
        <v/>
      </c>
      <c r="O329" s="99" t="str">
        <f t="shared" si="58"/>
        <v/>
      </c>
      <c r="P329" s="99" t="str">
        <f t="shared" si="59"/>
        <v/>
      </c>
      <c r="Q329" s="74" t="str">
        <f t="shared" si="56"/>
        <v/>
      </c>
      <c r="R329" s="72"/>
      <c r="S329" s="72"/>
      <c r="T329" s="106"/>
    </row>
    <row r="330" spans="1:20">
      <c r="A330" s="68" t="b">
        <f t="shared" si="52"/>
        <v>0</v>
      </c>
      <c r="B330" s="89">
        <f t="shared" ca="1" si="57"/>
        <v>40141</v>
      </c>
      <c r="C330" s="80">
        <f t="shared" ca="1" si="50"/>
        <v>11</v>
      </c>
      <c r="D330" s="81">
        <f t="shared" ca="1" si="51"/>
        <v>2</v>
      </c>
      <c r="E330" s="94"/>
      <c r="F330" s="94"/>
      <c r="G330" s="94"/>
      <c r="H330" s="94"/>
      <c r="I330" s="81" t="str">
        <f t="shared" si="53"/>
        <v/>
      </c>
      <c r="J330" s="71"/>
      <c r="K330" s="94"/>
      <c r="L330" s="94"/>
      <c r="M330" s="98" t="str">
        <f t="shared" si="54"/>
        <v/>
      </c>
      <c r="N330" s="98" t="str">
        <f t="shared" si="55"/>
        <v/>
      </c>
      <c r="O330" s="98" t="str">
        <f t="shared" si="58"/>
        <v/>
      </c>
      <c r="P330" s="98" t="str">
        <f t="shared" si="59"/>
        <v/>
      </c>
      <c r="Q330" s="73" t="str">
        <f t="shared" si="56"/>
        <v/>
      </c>
      <c r="R330" s="72"/>
      <c r="S330" s="72"/>
      <c r="T330" s="106"/>
    </row>
    <row r="331" spans="1:20">
      <c r="A331" s="68" t="b">
        <f t="shared" si="52"/>
        <v>0</v>
      </c>
      <c r="B331" s="91">
        <f t="shared" ca="1" si="57"/>
        <v>40142</v>
      </c>
      <c r="C331" s="84">
        <f t="shared" ca="1" si="50"/>
        <v>11</v>
      </c>
      <c r="D331" s="85">
        <f t="shared" ca="1" si="51"/>
        <v>3</v>
      </c>
      <c r="E331" s="94"/>
      <c r="F331" s="94"/>
      <c r="G331" s="94"/>
      <c r="H331" s="94"/>
      <c r="I331" s="85" t="str">
        <f t="shared" si="53"/>
        <v/>
      </c>
      <c r="J331" s="71"/>
      <c r="K331" s="94"/>
      <c r="L331" s="94"/>
      <c r="M331" s="100" t="str">
        <f t="shared" si="54"/>
        <v/>
      </c>
      <c r="N331" s="100" t="str">
        <f t="shared" si="55"/>
        <v/>
      </c>
      <c r="O331" s="100" t="str">
        <f t="shared" si="58"/>
        <v/>
      </c>
      <c r="P331" s="100" t="str">
        <f t="shared" si="59"/>
        <v/>
      </c>
      <c r="Q331" s="75" t="str">
        <f t="shared" si="56"/>
        <v/>
      </c>
      <c r="R331" s="72"/>
      <c r="S331" s="72"/>
      <c r="T331" s="106"/>
    </row>
    <row r="332" spans="1:20">
      <c r="A332" s="68" t="b">
        <f t="shared" si="52"/>
        <v>0</v>
      </c>
      <c r="B332" s="89">
        <f t="shared" ca="1" si="57"/>
        <v>40143</v>
      </c>
      <c r="C332" s="80">
        <f t="shared" ca="1" si="50"/>
        <v>11</v>
      </c>
      <c r="D332" s="81">
        <f t="shared" ca="1" si="51"/>
        <v>4</v>
      </c>
      <c r="E332" s="94"/>
      <c r="F332" s="94"/>
      <c r="G332" s="94"/>
      <c r="H332" s="94"/>
      <c r="I332" s="81" t="str">
        <f t="shared" si="53"/>
        <v/>
      </c>
      <c r="J332" s="71"/>
      <c r="K332" s="94"/>
      <c r="L332" s="94"/>
      <c r="M332" s="98" t="str">
        <f t="shared" si="54"/>
        <v/>
      </c>
      <c r="N332" s="98" t="str">
        <f t="shared" si="55"/>
        <v/>
      </c>
      <c r="O332" s="98" t="str">
        <f t="shared" si="58"/>
        <v/>
      </c>
      <c r="P332" s="98" t="str">
        <f t="shared" si="59"/>
        <v/>
      </c>
      <c r="Q332" s="73" t="str">
        <f t="shared" si="56"/>
        <v/>
      </c>
      <c r="R332" s="72"/>
      <c r="S332" s="72"/>
      <c r="T332" s="106"/>
    </row>
    <row r="333" spans="1:20">
      <c r="A333" s="68" t="b">
        <f t="shared" si="52"/>
        <v>0</v>
      </c>
      <c r="B333" s="90">
        <f t="shared" ca="1" si="57"/>
        <v>40144</v>
      </c>
      <c r="C333" s="82">
        <f t="shared" ca="1" si="50"/>
        <v>11</v>
      </c>
      <c r="D333" s="83">
        <f t="shared" ca="1" si="51"/>
        <v>5</v>
      </c>
      <c r="E333" s="94"/>
      <c r="F333" s="94"/>
      <c r="G333" s="94"/>
      <c r="H333" s="94"/>
      <c r="I333" s="83" t="str">
        <f t="shared" si="53"/>
        <v/>
      </c>
      <c r="J333" s="71"/>
      <c r="K333" s="94"/>
      <c r="L333" s="94"/>
      <c r="M333" s="99" t="str">
        <f t="shared" si="54"/>
        <v/>
      </c>
      <c r="N333" s="99" t="str">
        <f t="shared" si="55"/>
        <v/>
      </c>
      <c r="O333" s="99" t="str">
        <f t="shared" si="58"/>
        <v/>
      </c>
      <c r="P333" s="99" t="str">
        <f t="shared" si="59"/>
        <v/>
      </c>
      <c r="Q333" s="74" t="str">
        <f t="shared" si="56"/>
        <v/>
      </c>
      <c r="R333" s="72"/>
      <c r="S333" s="72"/>
      <c r="T333" s="106"/>
    </row>
    <row r="334" spans="1:20">
      <c r="A334" s="68" t="b">
        <f t="shared" si="52"/>
        <v>0</v>
      </c>
      <c r="B334" s="89">
        <f t="shared" ca="1" si="57"/>
        <v>40145</v>
      </c>
      <c r="C334" s="80">
        <f t="shared" ca="1" si="50"/>
        <v>11</v>
      </c>
      <c r="D334" s="81">
        <f t="shared" ca="1" si="51"/>
        <v>6</v>
      </c>
      <c r="E334" s="94"/>
      <c r="F334" s="94"/>
      <c r="G334" s="94"/>
      <c r="H334" s="94"/>
      <c r="I334" s="81" t="str">
        <f t="shared" si="53"/>
        <v/>
      </c>
      <c r="J334" s="71"/>
      <c r="K334" s="94"/>
      <c r="L334" s="94"/>
      <c r="M334" s="98" t="str">
        <f t="shared" si="54"/>
        <v/>
      </c>
      <c r="N334" s="98" t="str">
        <f t="shared" si="55"/>
        <v/>
      </c>
      <c r="O334" s="98" t="str">
        <f t="shared" si="58"/>
        <v/>
      </c>
      <c r="P334" s="98" t="str">
        <f t="shared" si="59"/>
        <v/>
      </c>
      <c r="Q334" s="73" t="str">
        <f t="shared" si="56"/>
        <v/>
      </c>
      <c r="R334" s="72"/>
      <c r="S334" s="72"/>
      <c r="T334" s="106"/>
    </row>
    <row r="335" spans="1:20">
      <c r="A335" s="68" t="b">
        <f t="shared" si="52"/>
        <v>0</v>
      </c>
      <c r="B335" s="91">
        <f t="shared" ca="1" si="57"/>
        <v>40146</v>
      </c>
      <c r="C335" s="84">
        <f t="shared" ca="1" si="50"/>
        <v>11</v>
      </c>
      <c r="D335" s="85">
        <f t="shared" ca="1" si="51"/>
        <v>7</v>
      </c>
      <c r="E335" s="94"/>
      <c r="F335" s="94"/>
      <c r="G335" s="94"/>
      <c r="H335" s="94"/>
      <c r="I335" s="85" t="str">
        <f t="shared" si="53"/>
        <v/>
      </c>
      <c r="J335" s="71"/>
      <c r="K335" s="94"/>
      <c r="L335" s="94"/>
      <c r="M335" s="100" t="str">
        <f t="shared" si="54"/>
        <v/>
      </c>
      <c r="N335" s="100" t="str">
        <f t="shared" si="55"/>
        <v/>
      </c>
      <c r="O335" s="100" t="str">
        <f t="shared" si="58"/>
        <v/>
      </c>
      <c r="P335" s="100" t="str">
        <f t="shared" si="59"/>
        <v/>
      </c>
      <c r="Q335" s="75" t="str">
        <f t="shared" si="56"/>
        <v/>
      </c>
      <c r="R335" s="72"/>
      <c r="S335" s="72"/>
      <c r="T335" s="106"/>
    </row>
    <row r="336" spans="1:20">
      <c r="A336" s="68" t="b">
        <f t="shared" si="52"/>
        <v>0</v>
      </c>
      <c r="B336" s="89">
        <f t="shared" ca="1" si="57"/>
        <v>40147</v>
      </c>
      <c r="C336" s="80">
        <f t="shared" ca="1" si="50"/>
        <v>11</v>
      </c>
      <c r="D336" s="81">
        <f t="shared" ca="1" si="51"/>
        <v>1</v>
      </c>
      <c r="E336" s="94"/>
      <c r="F336" s="94"/>
      <c r="G336" s="94"/>
      <c r="H336" s="94"/>
      <c r="I336" s="81" t="str">
        <f t="shared" si="53"/>
        <v/>
      </c>
      <c r="J336" s="71"/>
      <c r="K336" s="94"/>
      <c r="L336" s="94"/>
      <c r="M336" s="98" t="str">
        <f t="shared" si="54"/>
        <v/>
      </c>
      <c r="N336" s="98" t="str">
        <f t="shared" si="55"/>
        <v/>
      </c>
      <c r="O336" s="98" t="str">
        <f t="shared" si="58"/>
        <v/>
      </c>
      <c r="P336" s="98" t="str">
        <f t="shared" si="59"/>
        <v/>
      </c>
      <c r="Q336" s="73" t="str">
        <f t="shared" si="56"/>
        <v/>
      </c>
      <c r="R336" s="72"/>
      <c r="S336" s="72"/>
      <c r="T336" s="106"/>
    </row>
    <row r="337" spans="1:20">
      <c r="A337" s="68" t="b">
        <f t="shared" si="52"/>
        <v>0</v>
      </c>
      <c r="B337" s="90">
        <f t="shared" ca="1" si="57"/>
        <v>40148</v>
      </c>
      <c r="C337" s="82">
        <f t="shared" ca="1" si="50"/>
        <v>12</v>
      </c>
      <c r="D337" s="83">
        <f t="shared" ca="1" si="51"/>
        <v>2</v>
      </c>
      <c r="E337" s="94"/>
      <c r="F337" s="94"/>
      <c r="G337" s="94"/>
      <c r="H337" s="94"/>
      <c r="I337" s="83" t="str">
        <f t="shared" si="53"/>
        <v/>
      </c>
      <c r="J337" s="71"/>
      <c r="K337" s="94"/>
      <c r="L337" s="94"/>
      <c r="M337" s="99" t="str">
        <f t="shared" si="54"/>
        <v/>
      </c>
      <c r="N337" s="99" t="str">
        <f t="shared" si="55"/>
        <v/>
      </c>
      <c r="O337" s="99" t="str">
        <f t="shared" si="58"/>
        <v/>
      </c>
      <c r="P337" s="99" t="str">
        <f t="shared" si="59"/>
        <v/>
      </c>
      <c r="Q337" s="74" t="str">
        <f t="shared" si="56"/>
        <v/>
      </c>
      <c r="R337" s="72"/>
      <c r="S337" s="72"/>
      <c r="T337" s="106"/>
    </row>
    <row r="338" spans="1:20">
      <c r="A338" s="68" t="b">
        <f t="shared" si="52"/>
        <v>0</v>
      </c>
      <c r="B338" s="89">
        <f t="shared" ca="1" si="57"/>
        <v>40149</v>
      </c>
      <c r="C338" s="80">
        <f t="shared" ca="1" si="50"/>
        <v>12</v>
      </c>
      <c r="D338" s="81">
        <f t="shared" ca="1" si="51"/>
        <v>3</v>
      </c>
      <c r="E338" s="94"/>
      <c r="F338" s="94"/>
      <c r="G338" s="94"/>
      <c r="H338" s="94"/>
      <c r="I338" s="81" t="str">
        <f t="shared" si="53"/>
        <v/>
      </c>
      <c r="J338" s="71"/>
      <c r="K338" s="94"/>
      <c r="L338" s="94"/>
      <c r="M338" s="98" t="str">
        <f t="shared" si="54"/>
        <v/>
      </c>
      <c r="N338" s="98" t="str">
        <f t="shared" si="55"/>
        <v/>
      </c>
      <c r="O338" s="98" t="str">
        <f t="shared" si="58"/>
        <v/>
      </c>
      <c r="P338" s="98" t="str">
        <f t="shared" si="59"/>
        <v/>
      </c>
      <c r="Q338" s="73" t="str">
        <f t="shared" si="56"/>
        <v/>
      </c>
      <c r="R338" s="72"/>
      <c r="S338" s="72"/>
      <c r="T338" s="106"/>
    </row>
    <row r="339" spans="1:20">
      <c r="A339" s="68" t="b">
        <f t="shared" si="52"/>
        <v>0</v>
      </c>
      <c r="B339" s="91">
        <f t="shared" ca="1" si="57"/>
        <v>40150</v>
      </c>
      <c r="C339" s="84">
        <f t="shared" ca="1" si="50"/>
        <v>12</v>
      </c>
      <c r="D339" s="85">
        <f t="shared" ca="1" si="51"/>
        <v>4</v>
      </c>
      <c r="E339" s="94"/>
      <c r="F339" s="94"/>
      <c r="G339" s="94"/>
      <c r="H339" s="94"/>
      <c r="I339" s="85" t="str">
        <f t="shared" si="53"/>
        <v/>
      </c>
      <c r="J339" s="71"/>
      <c r="K339" s="94"/>
      <c r="L339" s="94"/>
      <c r="M339" s="100" t="str">
        <f t="shared" si="54"/>
        <v/>
      </c>
      <c r="N339" s="100" t="str">
        <f t="shared" si="55"/>
        <v/>
      </c>
      <c r="O339" s="100" t="str">
        <f t="shared" si="58"/>
        <v/>
      </c>
      <c r="P339" s="100" t="str">
        <f t="shared" si="59"/>
        <v/>
      </c>
      <c r="Q339" s="75" t="str">
        <f t="shared" si="56"/>
        <v/>
      </c>
      <c r="R339" s="72"/>
      <c r="S339" s="72"/>
      <c r="T339" s="106"/>
    </row>
    <row r="340" spans="1:20">
      <c r="A340" s="68" t="b">
        <f t="shared" si="52"/>
        <v>0</v>
      </c>
      <c r="B340" s="89">
        <f t="shared" ca="1" si="57"/>
        <v>40151</v>
      </c>
      <c r="C340" s="80">
        <f t="shared" ref="C340:C366" ca="1" si="60">IF(B340="","",MONTH(B340))</f>
        <v>12</v>
      </c>
      <c r="D340" s="81">
        <f t="shared" ref="D340:D367" ca="1" si="61">IF(B340="","",WEEKDAY(B340,2))</f>
        <v>5</v>
      </c>
      <c r="E340" s="94"/>
      <c r="F340" s="94"/>
      <c r="G340" s="94"/>
      <c r="H340" s="94"/>
      <c r="I340" s="81" t="str">
        <f t="shared" si="53"/>
        <v/>
      </c>
      <c r="J340" s="71"/>
      <c r="K340" s="94"/>
      <c r="L340" s="94"/>
      <c r="M340" s="98" t="str">
        <f t="shared" si="54"/>
        <v/>
      </c>
      <c r="N340" s="98" t="str">
        <f t="shared" si="55"/>
        <v/>
      </c>
      <c r="O340" s="98" t="str">
        <f t="shared" si="58"/>
        <v/>
      </c>
      <c r="P340" s="98" t="str">
        <f t="shared" si="59"/>
        <v/>
      </c>
      <c r="Q340" s="73" t="str">
        <f t="shared" si="56"/>
        <v/>
      </c>
      <c r="R340" s="72"/>
      <c r="S340" s="72"/>
      <c r="T340" s="106"/>
    </row>
    <row r="341" spans="1:20">
      <c r="A341" s="68" t="b">
        <f t="shared" si="52"/>
        <v>0</v>
      </c>
      <c r="B341" s="90">
        <f t="shared" ca="1" si="57"/>
        <v>40152</v>
      </c>
      <c r="C341" s="82">
        <f t="shared" ca="1" si="60"/>
        <v>12</v>
      </c>
      <c r="D341" s="83">
        <f t="shared" ca="1" si="61"/>
        <v>6</v>
      </c>
      <c r="E341" s="94"/>
      <c r="F341" s="94"/>
      <c r="G341" s="94"/>
      <c r="H341" s="94"/>
      <c r="I341" s="83" t="str">
        <f t="shared" si="53"/>
        <v/>
      </c>
      <c r="J341" s="71"/>
      <c r="K341" s="94"/>
      <c r="L341" s="94"/>
      <c r="M341" s="99" t="str">
        <f t="shared" si="54"/>
        <v/>
      </c>
      <c r="N341" s="99" t="str">
        <f t="shared" si="55"/>
        <v/>
      </c>
      <c r="O341" s="99" t="str">
        <f t="shared" si="58"/>
        <v/>
      </c>
      <c r="P341" s="99" t="str">
        <f t="shared" si="59"/>
        <v/>
      </c>
      <c r="Q341" s="74" t="str">
        <f t="shared" si="56"/>
        <v/>
      </c>
      <c r="R341" s="72"/>
      <c r="S341" s="72"/>
      <c r="T341" s="106"/>
    </row>
    <row r="342" spans="1:20">
      <c r="A342" s="68" t="b">
        <f t="shared" si="52"/>
        <v>0</v>
      </c>
      <c r="B342" s="89">
        <f t="shared" ca="1" si="57"/>
        <v>40153</v>
      </c>
      <c r="C342" s="80">
        <f t="shared" ca="1" si="60"/>
        <v>12</v>
      </c>
      <c r="D342" s="81">
        <f t="shared" ca="1" si="61"/>
        <v>7</v>
      </c>
      <c r="E342" s="94"/>
      <c r="F342" s="94"/>
      <c r="G342" s="94"/>
      <c r="H342" s="94"/>
      <c r="I342" s="81" t="str">
        <f t="shared" si="53"/>
        <v/>
      </c>
      <c r="J342" s="71"/>
      <c r="K342" s="94"/>
      <c r="L342" s="94"/>
      <c r="M342" s="98" t="str">
        <f t="shared" si="54"/>
        <v/>
      </c>
      <c r="N342" s="98" t="str">
        <f t="shared" si="55"/>
        <v/>
      </c>
      <c r="O342" s="98" t="str">
        <f t="shared" si="58"/>
        <v/>
      </c>
      <c r="P342" s="98" t="str">
        <f t="shared" si="59"/>
        <v/>
      </c>
      <c r="Q342" s="73" t="str">
        <f t="shared" si="56"/>
        <v/>
      </c>
      <c r="R342" s="72"/>
      <c r="S342" s="72"/>
      <c r="T342" s="106"/>
    </row>
    <row r="343" spans="1:20">
      <c r="A343" s="68" t="b">
        <f t="shared" si="52"/>
        <v>0</v>
      </c>
      <c r="B343" s="91">
        <f t="shared" ca="1" si="57"/>
        <v>40154</v>
      </c>
      <c r="C343" s="84">
        <f t="shared" ca="1" si="60"/>
        <v>12</v>
      </c>
      <c r="D343" s="85">
        <f t="shared" ca="1" si="61"/>
        <v>1</v>
      </c>
      <c r="E343" s="94"/>
      <c r="F343" s="94"/>
      <c r="G343" s="94"/>
      <c r="H343" s="94"/>
      <c r="I343" s="85" t="str">
        <f t="shared" si="53"/>
        <v/>
      </c>
      <c r="J343" s="71"/>
      <c r="K343" s="94"/>
      <c r="L343" s="94"/>
      <c r="M343" s="100" t="str">
        <f t="shared" si="54"/>
        <v/>
      </c>
      <c r="N343" s="100" t="str">
        <f t="shared" si="55"/>
        <v/>
      </c>
      <c r="O343" s="100" t="str">
        <f t="shared" si="58"/>
        <v/>
      </c>
      <c r="P343" s="100" t="str">
        <f t="shared" si="59"/>
        <v/>
      </c>
      <c r="Q343" s="75" t="str">
        <f t="shared" si="56"/>
        <v/>
      </c>
      <c r="R343" s="72"/>
      <c r="S343" s="72"/>
      <c r="T343" s="106"/>
    </row>
    <row r="344" spans="1:20">
      <c r="A344" s="68" t="b">
        <f t="shared" si="52"/>
        <v>0</v>
      </c>
      <c r="B344" s="89">
        <f t="shared" ca="1" si="57"/>
        <v>40155</v>
      </c>
      <c r="C344" s="80">
        <f t="shared" ca="1" si="60"/>
        <v>12</v>
      </c>
      <c r="D344" s="81">
        <f t="shared" ca="1" si="61"/>
        <v>2</v>
      </c>
      <c r="E344" s="94"/>
      <c r="F344" s="94"/>
      <c r="G344" s="94"/>
      <c r="H344" s="94"/>
      <c r="I344" s="81" t="str">
        <f t="shared" si="53"/>
        <v/>
      </c>
      <c r="J344" s="71"/>
      <c r="K344" s="94"/>
      <c r="L344" s="94"/>
      <c r="M344" s="98" t="str">
        <f t="shared" si="54"/>
        <v/>
      </c>
      <c r="N344" s="98" t="str">
        <f t="shared" si="55"/>
        <v/>
      </c>
      <c r="O344" s="98" t="str">
        <f t="shared" si="58"/>
        <v/>
      </c>
      <c r="P344" s="98" t="str">
        <f t="shared" si="59"/>
        <v/>
      </c>
      <c r="Q344" s="73" t="str">
        <f t="shared" si="56"/>
        <v/>
      </c>
      <c r="R344" s="72"/>
      <c r="S344" s="72"/>
      <c r="T344" s="106"/>
    </row>
    <row r="345" spans="1:20">
      <c r="A345" s="68" t="b">
        <f t="shared" si="52"/>
        <v>0</v>
      </c>
      <c r="B345" s="90">
        <f t="shared" ca="1" si="57"/>
        <v>40156</v>
      </c>
      <c r="C345" s="82">
        <f t="shared" ca="1" si="60"/>
        <v>12</v>
      </c>
      <c r="D345" s="83">
        <f t="shared" ca="1" si="61"/>
        <v>3</v>
      </c>
      <c r="E345" s="94"/>
      <c r="F345" s="94"/>
      <c r="G345" s="94"/>
      <c r="H345" s="94"/>
      <c r="I345" s="83" t="str">
        <f t="shared" si="53"/>
        <v/>
      </c>
      <c r="J345" s="71"/>
      <c r="K345" s="94"/>
      <c r="L345" s="94"/>
      <c r="M345" s="99" t="str">
        <f t="shared" si="54"/>
        <v/>
      </c>
      <c r="N345" s="99" t="str">
        <f t="shared" si="55"/>
        <v/>
      </c>
      <c r="O345" s="99" t="str">
        <f t="shared" si="58"/>
        <v/>
      </c>
      <c r="P345" s="99" t="str">
        <f t="shared" si="59"/>
        <v/>
      </c>
      <c r="Q345" s="74" t="str">
        <f t="shared" si="56"/>
        <v/>
      </c>
      <c r="R345" s="72"/>
      <c r="S345" s="72"/>
      <c r="T345" s="106"/>
    </row>
    <row r="346" spans="1:20">
      <c r="A346" s="68" t="b">
        <f t="shared" si="52"/>
        <v>0</v>
      </c>
      <c r="B346" s="89">
        <f t="shared" ca="1" si="57"/>
        <v>40157</v>
      </c>
      <c r="C346" s="80">
        <f t="shared" ca="1" si="60"/>
        <v>12</v>
      </c>
      <c r="D346" s="81">
        <f t="shared" ca="1" si="61"/>
        <v>4</v>
      </c>
      <c r="E346" s="94"/>
      <c r="F346" s="94"/>
      <c r="G346" s="94"/>
      <c r="H346" s="94"/>
      <c r="I346" s="81" t="str">
        <f t="shared" si="53"/>
        <v/>
      </c>
      <c r="J346" s="71"/>
      <c r="K346" s="94"/>
      <c r="L346" s="94"/>
      <c r="M346" s="98" t="str">
        <f t="shared" si="54"/>
        <v/>
      </c>
      <c r="N346" s="98" t="str">
        <f t="shared" si="55"/>
        <v/>
      </c>
      <c r="O346" s="98" t="str">
        <f t="shared" si="58"/>
        <v/>
      </c>
      <c r="P346" s="98" t="str">
        <f t="shared" si="59"/>
        <v/>
      </c>
      <c r="Q346" s="73" t="str">
        <f t="shared" si="56"/>
        <v/>
      </c>
      <c r="R346" s="72"/>
      <c r="S346" s="72"/>
      <c r="T346" s="106"/>
    </row>
    <row r="347" spans="1:20">
      <c r="A347" s="68" t="b">
        <f t="shared" si="52"/>
        <v>0</v>
      </c>
      <c r="B347" s="91">
        <f t="shared" ca="1" si="57"/>
        <v>40158</v>
      </c>
      <c r="C347" s="84">
        <f t="shared" ca="1" si="60"/>
        <v>12</v>
      </c>
      <c r="D347" s="85">
        <f t="shared" ca="1" si="61"/>
        <v>5</v>
      </c>
      <c r="E347" s="94"/>
      <c r="F347" s="94"/>
      <c r="G347" s="94"/>
      <c r="H347" s="94"/>
      <c r="I347" s="85" t="str">
        <f t="shared" si="53"/>
        <v/>
      </c>
      <c r="J347" s="71"/>
      <c r="K347" s="94"/>
      <c r="L347" s="94"/>
      <c r="M347" s="100" t="str">
        <f t="shared" si="54"/>
        <v/>
      </c>
      <c r="N347" s="100" t="str">
        <f t="shared" si="55"/>
        <v/>
      </c>
      <c r="O347" s="100" t="str">
        <f t="shared" si="58"/>
        <v/>
      </c>
      <c r="P347" s="100" t="str">
        <f t="shared" si="59"/>
        <v/>
      </c>
      <c r="Q347" s="75" t="str">
        <f t="shared" si="56"/>
        <v/>
      </c>
      <c r="R347" s="72"/>
      <c r="S347" s="72"/>
      <c r="T347" s="106"/>
    </row>
    <row r="348" spans="1:20">
      <c r="A348" s="68" t="b">
        <f t="shared" si="52"/>
        <v>0</v>
      </c>
      <c r="B348" s="89">
        <f t="shared" ca="1" si="57"/>
        <v>40159</v>
      </c>
      <c r="C348" s="80">
        <f t="shared" ca="1" si="60"/>
        <v>12</v>
      </c>
      <c r="D348" s="81">
        <f t="shared" ca="1" si="61"/>
        <v>6</v>
      </c>
      <c r="E348" s="94"/>
      <c r="F348" s="94"/>
      <c r="G348" s="94"/>
      <c r="H348" s="94"/>
      <c r="I348" s="81" t="str">
        <f t="shared" si="53"/>
        <v/>
      </c>
      <c r="J348" s="71"/>
      <c r="K348" s="94"/>
      <c r="L348" s="94"/>
      <c r="M348" s="98" t="str">
        <f t="shared" si="54"/>
        <v/>
      </c>
      <c r="N348" s="98" t="str">
        <f t="shared" si="55"/>
        <v/>
      </c>
      <c r="O348" s="98" t="str">
        <f t="shared" si="58"/>
        <v/>
      </c>
      <c r="P348" s="98" t="str">
        <f t="shared" si="59"/>
        <v/>
      </c>
      <c r="Q348" s="73" t="str">
        <f t="shared" si="56"/>
        <v/>
      </c>
      <c r="R348" s="72"/>
      <c r="S348" s="72"/>
      <c r="T348" s="106"/>
    </row>
    <row r="349" spans="1:20">
      <c r="A349" s="68" t="b">
        <f t="shared" si="52"/>
        <v>0</v>
      </c>
      <c r="B349" s="90">
        <f t="shared" ca="1" si="57"/>
        <v>40160</v>
      </c>
      <c r="C349" s="82">
        <f t="shared" ca="1" si="60"/>
        <v>12</v>
      </c>
      <c r="D349" s="83">
        <f t="shared" ca="1" si="61"/>
        <v>7</v>
      </c>
      <c r="E349" s="94"/>
      <c r="F349" s="94"/>
      <c r="G349" s="94"/>
      <c r="H349" s="94"/>
      <c r="I349" s="83" t="str">
        <f t="shared" si="53"/>
        <v/>
      </c>
      <c r="J349" s="71"/>
      <c r="K349" s="94"/>
      <c r="L349" s="94"/>
      <c r="M349" s="99" t="str">
        <f t="shared" si="54"/>
        <v/>
      </c>
      <c r="N349" s="99" t="str">
        <f t="shared" si="55"/>
        <v/>
      </c>
      <c r="O349" s="99" t="str">
        <f t="shared" si="58"/>
        <v/>
      </c>
      <c r="P349" s="99" t="str">
        <f t="shared" si="59"/>
        <v/>
      </c>
      <c r="Q349" s="74" t="str">
        <f t="shared" si="56"/>
        <v/>
      </c>
      <c r="R349" s="72"/>
      <c r="S349" s="72"/>
      <c r="T349" s="106"/>
    </row>
    <row r="350" spans="1:20">
      <c r="A350" s="68" t="b">
        <f t="shared" si="52"/>
        <v>0</v>
      </c>
      <c r="B350" s="89">
        <f t="shared" ca="1" si="57"/>
        <v>40161</v>
      </c>
      <c r="C350" s="80">
        <f t="shared" ca="1" si="60"/>
        <v>12</v>
      </c>
      <c r="D350" s="81">
        <f t="shared" ca="1" si="61"/>
        <v>1</v>
      </c>
      <c r="E350" s="94"/>
      <c r="F350" s="94"/>
      <c r="G350" s="94"/>
      <c r="H350" s="94"/>
      <c r="I350" s="81" t="str">
        <f t="shared" si="53"/>
        <v/>
      </c>
      <c r="J350" s="71"/>
      <c r="K350" s="94"/>
      <c r="L350" s="94"/>
      <c r="M350" s="98" t="str">
        <f t="shared" si="54"/>
        <v/>
      </c>
      <c r="N350" s="98" t="str">
        <f t="shared" si="55"/>
        <v/>
      </c>
      <c r="O350" s="98" t="str">
        <f t="shared" si="58"/>
        <v/>
      </c>
      <c r="P350" s="98" t="str">
        <f t="shared" si="59"/>
        <v/>
      </c>
      <c r="Q350" s="73" t="str">
        <f t="shared" si="56"/>
        <v/>
      </c>
      <c r="R350" s="72"/>
      <c r="S350" s="72"/>
      <c r="T350" s="106"/>
    </row>
    <row r="351" spans="1:20">
      <c r="A351" s="68" t="b">
        <f t="shared" si="52"/>
        <v>0</v>
      </c>
      <c r="B351" s="91">
        <f t="shared" ca="1" si="57"/>
        <v>40162</v>
      </c>
      <c r="C351" s="84">
        <f t="shared" ca="1" si="60"/>
        <v>12</v>
      </c>
      <c r="D351" s="85">
        <f t="shared" ca="1" si="61"/>
        <v>2</v>
      </c>
      <c r="E351" s="94"/>
      <c r="F351" s="94"/>
      <c r="G351" s="94"/>
      <c r="H351" s="94"/>
      <c r="I351" s="85" t="str">
        <f t="shared" si="53"/>
        <v/>
      </c>
      <c r="J351" s="71"/>
      <c r="K351" s="94"/>
      <c r="L351" s="94"/>
      <c r="M351" s="100" t="str">
        <f t="shared" si="54"/>
        <v/>
      </c>
      <c r="N351" s="100" t="str">
        <f t="shared" si="55"/>
        <v/>
      </c>
      <c r="O351" s="100" t="str">
        <f t="shared" si="58"/>
        <v/>
      </c>
      <c r="P351" s="100" t="str">
        <f t="shared" si="59"/>
        <v/>
      </c>
      <c r="Q351" s="75" t="str">
        <f t="shared" si="56"/>
        <v/>
      </c>
      <c r="R351" s="72"/>
      <c r="S351" s="72"/>
      <c r="T351" s="106"/>
    </row>
    <row r="352" spans="1:20">
      <c r="A352" s="68" t="b">
        <f t="shared" si="52"/>
        <v>0</v>
      </c>
      <c r="B352" s="89">
        <f t="shared" ca="1" si="57"/>
        <v>40163</v>
      </c>
      <c r="C352" s="80">
        <f t="shared" ca="1" si="60"/>
        <v>12</v>
      </c>
      <c r="D352" s="81">
        <f t="shared" ca="1" si="61"/>
        <v>3</v>
      </c>
      <c r="E352" s="94"/>
      <c r="F352" s="94"/>
      <c r="G352" s="94"/>
      <c r="H352" s="94"/>
      <c r="I352" s="81" t="str">
        <f t="shared" si="53"/>
        <v/>
      </c>
      <c r="J352" s="71"/>
      <c r="K352" s="94"/>
      <c r="L352" s="94"/>
      <c r="M352" s="98" t="str">
        <f t="shared" si="54"/>
        <v/>
      </c>
      <c r="N352" s="98" t="str">
        <f t="shared" si="55"/>
        <v/>
      </c>
      <c r="O352" s="98" t="str">
        <f t="shared" si="58"/>
        <v/>
      </c>
      <c r="P352" s="98" t="str">
        <f t="shared" si="59"/>
        <v/>
      </c>
      <c r="Q352" s="73" t="str">
        <f t="shared" si="56"/>
        <v/>
      </c>
      <c r="R352" s="72"/>
      <c r="S352" s="72"/>
      <c r="T352" s="106"/>
    </row>
    <row r="353" spans="1:20">
      <c r="A353" s="68" t="b">
        <f t="shared" si="52"/>
        <v>0</v>
      </c>
      <c r="B353" s="90">
        <f t="shared" ca="1" si="57"/>
        <v>40164</v>
      </c>
      <c r="C353" s="82">
        <f t="shared" ca="1" si="60"/>
        <v>12</v>
      </c>
      <c r="D353" s="83">
        <f t="shared" ca="1" si="61"/>
        <v>4</v>
      </c>
      <c r="E353" s="94"/>
      <c r="F353" s="94"/>
      <c r="G353" s="94"/>
      <c r="H353" s="94"/>
      <c r="I353" s="83" t="str">
        <f t="shared" si="53"/>
        <v/>
      </c>
      <c r="J353" s="71"/>
      <c r="K353" s="94"/>
      <c r="L353" s="94"/>
      <c r="M353" s="99" t="str">
        <f t="shared" si="54"/>
        <v/>
      </c>
      <c r="N353" s="99" t="str">
        <f t="shared" si="55"/>
        <v/>
      </c>
      <c r="O353" s="99" t="str">
        <f t="shared" si="58"/>
        <v/>
      </c>
      <c r="P353" s="99" t="str">
        <f t="shared" si="59"/>
        <v/>
      </c>
      <c r="Q353" s="74" t="str">
        <f t="shared" si="56"/>
        <v/>
      </c>
      <c r="R353" s="72"/>
      <c r="S353" s="72"/>
      <c r="T353" s="106"/>
    </row>
    <row r="354" spans="1:20">
      <c r="A354" s="68" t="b">
        <f t="shared" si="52"/>
        <v>0</v>
      </c>
      <c r="B354" s="89">
        <f t="shared" ca="1" si="57"/>
        <v>40165</v>
      </c>
      <c r="C354" s="80">
        <f t="shared" ca="1" si="60"/>
        <v>12</v>
      </c>
      <c r="D354" s="81">
        <f t="shared" ca="1" si="61"/>
        <v>5</v>
      </c>
      <c r="E354" s="94"/>
      <c r="F354" s="94"/>
      <c r="G354" s="94"/>
      <c r="H354" s="94"/>
      <c r="I354" s="81" t="str">
        <f t="shared" si="53"/>
        <v/>
      </c>
      <c r="J354" s="71"/>
      <c r="K354" s="94"/>
      <c r="L354" s="94"/>
      <c r="M354" s="98" t="str">
        <f t="shared" si="54"/>
        <v/>
      </c>
      <c r="N354" s="98" t="str">
        <f t="shared" si="55"/>
        <v/>
      </c>
      <c r="O354" s="98" t="str">
        <f t="shared" si="58"/>
        <v/>
      </c>
      <c r="P354" s="98" t="str">
        <f t="shared" si="59"/>
        <v/>
      </c>
      <c r="Q354" s="73" t="str">
        <f t="shared" si="56"/>
        <v/>
      </c>
      <c r="R354" s="72"/>
      <c r="S354" s="72"/>
      <c r="T354" s="106"/>
    </row>
    <row r="355" spans="1:20">
      <c r="A355" s="68" t="b">
        <f t="shared" si="52"/>
        <v>0</v>
      </c>
      <c r="B355" s="91">
        <f t="shared" ca="1" si="57"/>
        <v>40166</v>
      </c>
      <c r="C355" s="84">
        <f t="shared" ca="1" si="60"/>
        <v>12</v>
      </c>
      <c r="D355" s="85">
        <f t="shared" ca="1" si="61"/>
        <v>6</v>
      </c>
      <c r="E355" s="94"/>
      <c r="F355" s="94"/>
      <c r="G355" s="94"/>
      <c r="H355" s="94"/>
      <c r="I355" s="85" t="str">
        <f t="shared" si="53"/>
        <v/>
      </c>
      <c r="J355" s="71"/>
      <c r="K355" s="94"/>
      <c r="L355" s="94"/>
      <c r="M355" s="100" t="str">
        <f t="shared" si="54"/>
        <v/>
      </c>
      <c r="N355" s="100" t="str">
        <f t="shared" si="55"/>
        <v/>
      </c>
      <c r="O355" s="100" t="str">
        <f t="shared" si="58"/>
        <v/>
      </c>
      <c r="P355" s="100" t="str">
        <f t="shared" si="59"/>
        <v/>
      </c>
      <c r="Q355" s="75" t="str">
        <f t="shared" si="56"/>
        <v/>
      </c>
      <c r="R355" s="72"/>
      <c r="S355" s="72"/>
      <c r="T355" s="106"/>
    </row>
    <row r="356" spans="1:20">
      <c r="A356" s="68" t="b">
        <f t="shared" si="52"/>
        <v>0</v>
      </c>
      <c r="B356" s="89">
        <f t="shared" ca="1" si="57"/>
        <v>40167</v>
      </c>
      <c r="C356" s="80">
        <f t="shared" ca="1" si="60"/>
        <v>12</v>
      </c>
      <c r="D356" s="81">
        <f t="shared" ca="1" si="61"/>
        <v>7</v>
      </c>
      <c r="E356" s="94"/>
      <c r="F356" s="94"/>
      <c r="G356" s="94"/>
      <c r="H356" s="94"/>
      <c r="I356" s="81" t="str">
        <f t="shared" si="53"/>
        <v/>
      </c>
      <c r="J356" s="71"/>
      <c r="K356" s="94"/>
      <c r="L356" s="94"/>
      <c r="M356" s="98" t="str">
        <f t="shared" si="54"/>
        <v/>
      </c>
      <c r="N356" s="98" t="str">
        <f t="shared" si="55"/>
        <v/>
      </c>
      <c r="O356" s="98" t="str">
        <f t="shared" si="58"/>
        <v/>
      </c>
      <c r="P356" s="98" t="str">
        <f t="shared" si="59"/>
        <v/>
      </c>
      <c r="Q356" s="73" t="str">
        <f t="shared" si="56"/>
        <v/>
      </c>
      <c r="R356" s="72"/>
      <c r="S356" s="72"/>
      <c r="T356" s="106"/>
    </row>
    <row r="357" spans="1:20">
      <c r="A357" s="68" t="b">
        <f t="shared" si="52"/>
        <v>0</v>
      </c>
      <c r="B357" s="90">
        <f t="shared" ca="1" si="57"/>
        <v>40168</v>
      </c>
      <c r="C357" s="82">
        <f t="shared" ca="1" si="60"/>
        <v>12</v>
      </c>
      <c r="D357" s="83">
        <f t="shared" ca="1" si="61"/>
        <v>1</v>
      </c>
      <c r="E357" s="94"/>
      <c r="F357" s="94"/>
      <c r="G357" s="94"/>
      <c r="H357" s="94"/>
      <c r="I357" s="83" t="str">
        <f t="shared" si="53"/>
        <v/>
      </c>
      <c r="J357" s="71"/>
      <c r="K357" s="94"/>
      <c r="L357" s="94"/>
      <c r="M357" s="99" t="str">
        <f t="shared" si="54"/>
        <v/>
      </c>
      <c r="N357" s="99" t="str">
        <f t="shared" si="55"/>
        <v/>
      </c>
      <c r="O357" s="99" t="str">
        <f t="shared" si="58"/>
        <v/>
      </c>
      <c r="P357" s="99" t="str">
        <f t="shared" si="59"/>
        <v/>
      </c>
      <c r="Q357" s="74" t="str">
        <f t="shared" si="56"/>
        <v/>
      </c>
      <c r="R357" s="72"/>
      <c r="S357" s="72"/>
      <c r="T357" s="106"/>
    </row>
    <row r="358" spans="1:20">
      <c r="A358" s="68" t="b">
        <f t="shared" si="52"/>
        <v>0</v>
      </c>
      <c r="B358" s="89">
        <f t="shared" ca="1" si="57"/>
        <v>40169</v>
      </c>
      <c r="C358" s="80">
        <f t="shared" ca="1" si="60"/>
        <v>12</v>
      </c>
      <c r="D358" s="81">
        <f t="shared" ca="1" si="61"/>
        <v>2</v>
      </c>
      <c r="E358" s="94"/>
      <c r="F358" s="94"/>
      <c r="G358" s="94"/>
      <c r="H358" s="94"/>
      <c r="I358" s="81" t="str">
        <f t="shared" si="53"/>
        <v/>
      </c>
      <c r="J358" s="71"/>
      <c r="K358" s="94"/>
      <c r="L358" s="94"/>
      <c r="M358" s="98" t="str">
        <f t="shared" si="54"/>
        <v/>
      </c>
      <c r="N358" s="98" t="str">
        <f t="shared" si="55"/>
        <v/>
      </c>
      <c r="O358" s="98" t="str">
        <f t="shared" si="58"/>
        <v/>
      </c>
      <c r="P358" s="98" t="str">
        <f t="shared" si="59"/>
        <v/>
      </c>
      <c r="Q358" s="73" t="str">
        <f t="shared" si="56"/>
        <v/>
      </c>
      <c r="R358" s="72"/>
      <c r="S358" s="72"/>
      <c r="T358" s="106"/>
    </row>
    <row r="359" spans="1:20">
      <c r="A359" s="68" t="b">
        <f t="shared" si="52"/>
        <v>0</v>
      </c>
      <c r="B359" s="91">
        <f t="shared" ca="1" si="57"/>
        <v>40170</v>
      </c>
      <c r="C359" s="84">
        <f t="shared" ca="1" si="60"/>
        <v>12</v>
      </c>
      <c r="D359" s="85">
        <f t="shared" ca="1" si="61"/>
        <v>3</v>
      </c>
      <c r="E359" s="94"/>
      <c r="F359" s="94"/>
      <c r="G359" s="94"/>
      <c r="H359" s="94"/>
      <c r="I359" s="85" t="str">
        <f t="shared" si="53"/>
        <v/>
      </c>
      <c r="J359" s="71"/>
      <c r="K359" s="94"/>
      <c r="L359" s="94"/>
      <c r="M359" s="100" t="str">
        <f t="shared" si="54"/>
        <v/>
      </c>
      <c r="N359" s="100" t="str">
        <f t="shared" si="55"/>
        <v/>
      </c>
      <c r="O359" s="100" t="str">
        <f t="shared" si="58"/>
        <v/>
      </c>
      <c r="P359" s="100" t="str">
        <f t="shared" si="59"/>
        <v/>
      </c>
      <c r="Q359" s="75" t="str">
        <f t="shared" si="56"/>
        <v/>
      </c>
      <c r="R359" s="72"/>
      <c r="S359" s="72"/>
      <c r="T359" s="106"/>
    </row>
    <row r="360" spans="1:20">
      <c r="A360" s="68" t="b">
        <f t="shared" si="52"/>
        <v>0</v>
      </c>
      <c r="B360" s="89">
        <f t="shared" ca="1" si="57"/>
        <v>40171</v>
      </c>
      <c r="C360" s="80">
        <f t="shared" ca="1" si="60"/>
        <v>12</v>
      </c>
      <c r="D360" s="81">
        <f t="shared" ca="1" si="61"/>
        <v>4</v>
      </c>
      <c r="E360" s="94"/>
      <c r="F360" s="94"/>
      <c r="G360" s="94"/>
      <c r="H360" s="94"/>
      <c r="I360" s="81" t="str">
        <f t="shared" si="53"/>
        <v/>
      </c>
      <c r="J360" s="71"/>
      <c r="K360" s="94"/>
      <c r="L360" s="94"/>
      <c r="M360" s="98" t="str">
        <f t="shared" si="54"/>
        <v/>
      </c>
      <c r="N360" s="98" t="str">
        <f t="shared" si="55"/>
        <v/>
      </c>
      <c r="O360" s="98" t="str">
        <f t="shared" si="58"/>
        <v/>
      </c>
      <c r="P360" s="98" t="str">
        <f t="shared" si="59"/>
        <v/>
      </c>
      <c r="Q360" s="73" t="str">
        <f t="shared" si="56"/>
        <v/>
      </c>
      <c r="R360" s="72"/>
      <c r="S360" s="72"/>
      <c r="T360" s="106"/>
    </row>
    <row r="361" spans="1:20">
      <c r="A361" s="68" t="b">
        <f t="shared" si="52"/>
        <v>0</v>
      </c>
      <c r="B361" s="90">
        <f t="shared" ca="1" si="57"/>
        <v>40172</v>
      </c>
      <c r="C361" s="82">
        <f t="shared" ca="1" si="60"/>
        <v>12</v>
      </c>
      <c r="D361" s="83">
        <f t="shared" ca="1" si="61"/>
        <v>5</v>
      </c>
      <c r="E361" s="94"/>
      <c r="F361" s="94"/>
      <c r="G361" s="94"/>
      <c r="H361" s="94"/>
      <c r="I361" s="83" t="str">
        <f t="shared" si="53"/>
        <v/>
      </c>
      <c r="J361" s="71"/>
      <c r="K361" s="94"/>
      <c r="L361" s="94"/>
      <c r="M361" s="99" t="str">
        <f t="shared" si="54"/>
        <v/>
      </c>
      <c r="N361" s="99" t="str">
        <f t="shared" si="55"/>
        <v/>
      </c>
      <c r="O361" s="99" t="str">
        <f t="shared" si="58"/>
        <v/>
      </c>
      <c r="P361" s="99" t="str">
        <f t="shared" si="59"/>
        <v/>
      </c>
      <c r="Q361" s="74" t="str">
        <f t="shared" si="56"/>
        <v/>
      </c>
      <c r="R361" s="72"/>
      <c r="S361" s="72"/>
      <c r="T361" s="106"/>
    </row>
    <row r="362" spans="1:20">
      <c r="A362" s="68" t="b">
        <f t="shared" si="52"/>
        <v>0</v>
      </c>
      <c r="B362" s="89">
        <f t="shared" ca="1" si="57"/>
        <v>40173</v>
      </c>
      <c r="C362" s="80">
        <f t="shared" ca="1" si="60"/>
        <v>12</v>
      </c>
      <c r="D362" s="81">
        <f t="shared" ca="1" si="61"/>
        <v>6</v>
      </c>
      <c r="E362" s="94"/>
      <c r="F362" s="94"/>
      <c r="G362" s="94"/>
      <c r="H362" s="94"/>
      <c r="I362" s="81" t="str">
        <f t="shared" si="53"/>
        <v/>
      </c>
      <c r="J362" s="71"/>
      <c r="K362" s="94"/>
      <c r="L362" s="94"/>
      <c r="M362" s="98" t="str">
        <f t="shared" si="54"/>
        <v/>
      </c>
      <c r="N362" s="98" t="str">
        <f t="shared" si="55"/>
        <v/>
      </c>
      <c r="O362" s="98" t="str">
        <f t="shared" si="58"/>
        <v/>
      </c>
      <c r="P362" s="98" t="str">
        <f t="shared" si="59"/>
        <v/>
      </c>
      <c r="Q362" s="73" t="str">
        <f t="shared" si="56"/>
        <v/>
      </c>
      <c r="R362" s="72"/>
      <c r="S362" s="72"/>
      <c r="T362" s="106"/>
    </row>
    <row r="363" spans="1:20">
      <c r="A363" s="68" t="b">
        <f t="shared" si="52"/>
        <v>0</v>
      </c>
      <c r="B363" s="91">
        <f t="shared" ca="1" si="57"/>
        <v>40174</v>
      </c>
      <c r="C363" s="84">
        <f t="shared" ca="1" si="60"/>
        <v>12</v>
      </c>
      <c r="D363" s="85">
        <f t="shared" ca="1" si="61"/>
        <v>7</v>
      </c>
      <c r="E363" s="94"/>
      <c r="F363" s="94"/>
      <c r="G363" s="94"/>
      <c r="H363" s="94"/>
      <c r="I363" s="85" t="str">
        <f t="shared" si="53"/>
        <v/>
      </c>
      <c r="J363" s="71"/>
      <c r="K363" s="94"/>
      <c r="L363" s="94"/>
      <c r="M363" s="100" t="str">
        <f t="shared" si="54"/>
        <v/>
      </c>
      <c r="N363" s="100" t="str">
        <f t="shared" si="55"/>
        <v/>
      </c>
      <c r="O363" s="100" t="str">
        <f t="shared" si="58"/>
        <v/>
      </c>
      <c r="P363" s="100" t="str">
        <f t="shared" si="59"/>
        <v/>
      </c>
      <c r="Q363" s="75" t="str">
        <f t="shared" si="56"/>
        <v/>
      </c>
      <c r="R363" s="72"/>
      <c r="S363" s="72"/>
      <c r="T363" s="106"/>
    </row>
    <row r="364" spans="1:20">
      <c r="A364" s="68" t="b">
        <f t="shared" si="52"/>
        <v>0</v>
      </c>
      <c r="B364" s="89">
        <f t="shared" ca="1" si="57"/>
        <v>40175</v>
      </c>
      <c r="C364" s="80">
        <f t="shared" ca="1" si="60"/>
        <v>12</v>
      </c>
      <c r="D364" s="81">
        <f t="shared" ca="1" si="61"/>
        <v>1</v>
      </c>
      <c r="E364" s="94"/>
      <c r="F364" s="94"/>
      <c r="G364" s="94"/>
      <c r="H364" s="94"/>
      <c r="I364" s="81" t="str">
        <f t="shared" si="53"/>
        <v/>
      </c>
      <c r="J364" s="71"/>
      <c r="K364" s="94"/>
      <c r="L364" s="94"/>
      <c r="M364" s="98" t="str">
        <f t="shared" si="54"/>
        <v/>
      </c>
      <c r="N364" s="98" t="str">
        <f t="shared" si="55"/>
        <v/>
      </c>
      <c r="O364" s="98" t="str">
        <f t="shared" si="58"/>
        <v/>
      </c>
      <c r="P364" s="98" t="str">
        <f t="shared" si="59"/>
        <v/>
      </c>
      <c r="Q364" s="73" t="str">
        <f t="shared" si="56"/>
        <v/>
      </c>
      <c r="R364" s="72"/>
      <c r="S364" s="72"/>
      <c r="T364" s="106"/>
    </row>
    <row r="365" spans="1:20">
      <c r="A365" s="68" t="b">
        <f t="shared" si="52"/>
        <v>0</v>
      </c>
      <c r="B365" s="90">
        <f t="shared" ca="1" si="57"/>
        <v>40176</v>
      </c>
      <c r="C365" s="82">
        <f t="shared" ca="1" si="60"/>
        <v>12</v>
      </c>
      <c r="D365" s="83">
        <f t="shared" ca="1" si="61"/>
        <v>2</v>
      </c>
      <c r="E365" s="94"/>
      <c r="F365" s="94"/>
      <c r="G365" s="94"/>
      <c r="H365" s="94"/>
      <c r="I365" s="83" t="str">
        <f t="shared" si="53"/>
        <v/>
      </c>
      <c r="J365" s="71"/>
      <c r="K365" s="94"/>
      <c r="L365" s="94"/>
      <c r="M365" s="99" t="str">
        <f t="shared" si="54"/>
        <v/>
      </c>
      <c r="N365" s="99" t="str">
        <f t="shared" si="55"/>
        <v/>
      </c>
      <c r="O365" s="99" t="str">
        <f t="shared" si="58"/>
        <v/>
      </c>
      <c r="P365" s="99" t="str">
        <f t="shared" si="59"/>
        <v/>
      </c>
      <c r="Q365" s="74" t="str">
        <f t="shared" si="56"/>
        <v/>
      </c>
      <c r="R365" s="72"/>
      <c r="S365" s="72"/>
      <c r="T365" s="106"/>
    </row>
    <row r="366" spans="1:20">
      <c r="A366" s="68" t="b">
        <f t="shared" si="52"/>
        <v>0</v>
      </c>
      <c r="B366" s="89">
        <f t="shared" ca="1" si="57"/>
        <v>40177</v>
      </c>
      <c r="C366" s="80">
        <f t="shared" ca="1" si="60"/>
        <v>12</v>
      </c>
      <c r="D366" s="81">
        <f t="shared" ca="1" si="61"/>
        <v>3</v>
      </c>
      <c r="E366" s="94"/>
      <c r="F366" s="94"/>
      <c r="G366" s="94"/>
      <c r="H366" s="94"/>
      <c r="I366" s="81" t="str">
        <f t="shared" si="53"/>
        <v/>
      </c>
      <c r="J366" s="71"/>
      <c r="K366" s="94"/>
      <c r="L366" s="94"/>
      <c r="M366" s="98" t="str">
        <f t="shared" si="54"/>
        <v/>
      </c>
      <c r="N366" s="98" t="str">
        <f t="shared" si="55"/>
        <v/>
      </c>
      <c r="O366" s="98" t="str">
        <f t="shared" si="58"/>
        <v/>
      </c>
      <c r="P366" s="98" t="str">
        <f t="shared" si="59"/>
        <v/>
      </c>
      <c r="Q366" s="73" t="str">
        <f t="shared" si="56"/>
        <v/>
      </c>
      <c r="R366" s="72"/>
      <c r="S366" s="72"/>
      <c r="T366" s="106"/>
    </row>
    <row r="367" spans="1:20" ht="15" thickBot="1">
      <c r="A367" s="68" t="b">
        <f t="shared" si="52"/>
        <v>0</v>
      </c>
      <c r="B367" s="92">
        <f ca="1">IF(MOD(YEAR(B366),4)=0,"",B366+1)</f>
        <v>40178</v>
      </c>
      <c r="C367" s="86">
        <f ca="1">IF(B367="","",MONTH(B367))</f>
        <v>12</v>
      </c>
      <c r="D367" s="87">
        <f t="shared" ca="1" si="61"/>
        <v>4</v>
      </c>
      <c r="E367" s="95"/>
      <c r="F367" s="95"/>
      <c r="G367" s="95"/>
      <c r="H367" s="95"/>
      <c r="I367" s="87" t="str">
        <f t="shared" si="53"/>
        <v/>
      </c>
      <c r="J367" s="76"/>
      <c r="K367" s="95"/>
      <c r="L367" s="95"/>
      <c r="M367" s="101" t="str">
        <f t="shared" si="54"/>
        <v/>
      </c>
      <c r="N367" s="101" t="str">
        <f t="shared" si="55"/>
        <v/>
      </c>
      <c r="O367" s="101" t="str">
        <f t="shared" si="58"/>
        <v/>
      </c>
      <c r="P367" s="101" t="str">
        <f t="shared" si="59"/>
        <v/>
      </c>
      <c r="Q367" s="77" t="str">
        <f t="shared" si="56"/>
        <v/>
      </c>
      <c r="R367" s="107"/>
      <c r="S367" s="107"/>
      <c r="T367" s="108"/>
    </row>
    <row r="368" spans="1:20" ht="15" thickTop="1">
      <c r="B368" s="1"/>
      <c r="M368" s="2"/>
      <c r="N368" s="3"/>
      <c r="O368" s="3"/>
      <c r="P368" s="3"/>
      <c r="Q368" s="4"/>
    </row>
    <row r="369" spans="13:17">
      <c r="M369" s="2"/>
      <c r="N369" s="3"/>
      <c r="O369" s="3"/>
      <c r="P369" s="3"/>
      <c r="Q369" s="4"/>
    </row>
    <row r="370" spans="13:17">
      <c r="M370" s="2"/>
      <c r="N370" s="3"/>
      <c r="O370" s="3"/>
      <c r="P370" s="3"/>
      <c r="Q370" s="4"/>
    </row>
    <row r="371" spans="13:17">
      <c r="M371" s="2"/>
      <c r="N371" s="3"/>
      <c r="O371" s="3"/>
      <c r="P371" s="3"/>
      <c r="Q371" s="4"/>
    </row>
    <row r="372" spans="13:17">
      <c r="M372" s="2"/>
      <c r="N372" s="3"/>
      <c r="O372" s="3"/>
      <c r="P372" s="3"/>
      <c r="Q372" s="4"/>
    </row>
    <row r="373" spans="13:17">
      <c r="M373" s="2"/>
      <c r="N373" s="3"/>
      <c r="O373" s="3"/>
      <c r="P373" s="3"/>
      <c r="Q373" s="4"/>
    </row>
    <row r="374" spans="13:17">
      <c r="M374" s="2"/>
      <c r="N374" s="3"/>
      <c r="O374" s="3"/>
      <c r="P374" s="3"/>
      <c r="Q374" s="4"/>
    </row>
    <row r="375" spans="13:17">
      <c r="M375" s="2"/>
      <c r="N375" s="3"/>
      <c r="O375" s="3"/>
      <c r="P375" s="3"/>
      <c r="Q375" s="4"/>
    </row>
    <row r="376" spans="13:17">
      <c r="M376" s="2"/>
      <c r="N376" s="3"/>
      <c r="O376" s="3"/>
      <c r="P376" s="3"/>
      <c r="Q376" s="4"/>
    </row>
    <row r="377" spans="13:17">
      <c r="M377" s="2"/>
      <c r="N377" s="3"/>
      <c r="O377" s="3"/>
      <c r="P377" s="3"/>
      <c r="Q377" s="4"/>
    </row>
    <row r="378" spans="13:17">
      <c r="M378" s="2"/>
      <c r="N378" s="3"/>
      <c r="O378" s="3"/>
      <c r="P378" s="3"/>
      <c r="Q378" s="4"/>
    </row>
    <row r="379" spans="13:17">
      <c r="M379" s="2"/>
      <c r="N379" s="3"/>
      <c r="O379" s="3"/>
      <c r="P379" s="3"/>
      <c r="Q379" s="4"/>
    </row>
    <row r="380" spans="13:17">
      <c r="M380" s="2"/>
      <c r="N380" s="3"/>
      <c r="O380" s="3"/>
      <c r="P380" s="3"/>
      <c r="Q380" s="4"/>
    </row>
    <row r="381" spans="13:17">
      <c r="M381" s="2"/>
      <c r="N381" s="3"/>
      <c r="O381" s="3"/>
      <c r="P381" s="3"/>
      <c r="Q381" s="4"/>
    </row>
    <row r="382" spans="13:17">
      <c r="M382" s="2"/>
      <c r="N382" s="3"/>
      <c r="O382" s="3"/>
      <c r="P382" s="3"/>
      <c r="Q382" s="4"/>
    </row>
    <row r="383" spans="13:17">
      <c r="M383" s="2"/>
      <c r="N383" s="3"/>
      <c r="O383" s="3"/>
      <c r="P383" s="3"/>
      <c r="Q383" s="4"/>
    </row>
    <row r="384" spans="13:17">
      <c r="M384" s="2"/>
      <c r="N384" s="3"/>
      <c r="O384" s="3"/>
      <c r="P384" s="3"/>
      <c r="Q384" s="4"/>
    </row>
    <row r="385" spans="13:17">
      <c r="M385" s="2"/>
      <c r="N385" s="3"/>
      <c r="O385" s="3"/>
      <c r="P385" s="3"/>
      <c r="Q385" s="4"/>
    </row>
    <row r="386" spans="13:17">
      <c r="M386" s="2"/>
      <c r="N386" s="3"/>
      <c r="O386" s="3"/>
      <c r="P386" s="3"/>
      <c r="Q386" s="4"/>
    </row>
    <row r="387" spans="13:17">
      <c r="M387" s="2"/>
      <c r="N387" s="3"/>
      <c r="O387" s="3"/>
      <c r="P387" s="3"/>
      <c r="Q387" s="4"/>
    </row>
    <row r="388" spans="13:17">
      <c r="M388" s="2"/>
      <c r="N388" s="3"/>
      <c r="O388" s="3"/>
      <c r="P388" s="3"/>
      <c r="Q388" s="4"/>
    </row>
    <row r="389" spans="13:17">
      <c r="M389" s="2"/>
      <c r="N389" s="3"/>
      <c r="O389" s="3"/>
      <c r="P389" s="3"/>
      <c r="Q389" s="4"/>
    </row>
    <row r="390" spans="13:17">
      <c r="M390" s="2"/>
      <c r="N390" s="3"/>
      <c r="O390" s="3"/>
      <c r="P390" s="3"/>
      <c r="Q390" s="4"/>
    </row>
    <row r="391" spans="13:17">
      <c r="M391" s="2"/>
      <c r="N391" s="3"/>
      <c r="O391" s="3"/>
      <c r="P391" s="3"/>
      <c r="Q391" s="4"/>
    </row>
    <row r="392" spans="13:17">
      <c r="M392" s="2"/>
      <c r="N392" s="3"/>
      <c r="O392" s="3"/>
      <c r="P392" s="3"/>
      <c r="Q392" s="4"/>
    </row>
    <row r="393" spans="13:17">
      <c r="M393" s="2"/>
      <c r="N393" s="3"/>
      <c r="O393" s="3"/>
      <c r="P393" s="3"/>
      <c r="Q393" s="4"/>
    </row>
    <row r="394" spans="13:17">
      <c r="M394" s="2"/>
      <c r="N394" s="3"/>
      <c r="O394" s="3"/>
      <c r="P394" s="3"/>
      <c r="Q394" s="4"/>
    </row>
    <row r="395" spans="13:17">
      <c r="M395" s="2"/>
      <c r="N395" s="3"/>
      <c r="O395" s="3"/>
      <c r="P395" s="3"/>
      <c r="Q395" s="4"/>
    </row>
    <row r="396" spans="13:17">
      <c r="M396" s="2"/>
      <c r="N396" s="3"/>
      <c r="O396" s="3"/>
      <c r="P396" s="3"/>
      <c r="Q396" s="4"/>
    </row>
    <row r="397" spans="13:17">
      <c r="M397" s="2"/>
      <c r="N397" s="3"/>
      <c r="O397" s="3"/>
      <c r="P397" s="3"/>
      <c r="Q397" s="4"/>
    </row>
    <row r="398" spans="13:17">
      <c r="M398" s="2"/>
      <c r="N398" s="3"/>
      <c r="O398" s="3"/>
      <c r="P398" s="3"/>
      <c r="Q398" s="4"/>
    </row>
    <row r="399" spans="13:17">
      <c r="M399" s="2"/>
      <c r="N399" s="3"/>
      <c r="O399" s="3"/>
      <c r="P399" s="3"/>
      <c r="Q399" s="4"/>
    </row>
    <row r="400" spans="13:17">
      <c r="M400" s="2"/>
      <c r="N400" s="3"/>
      <c r="O400" s="3"/>
      <c r="P400" s="3"/>
      <c r="Q400" s="4"/>
    </row>
    <row r="401" spans="13:17">
      <c r="M401" s="2"/>
      <c r="N401" s="3"/>
      <c r="O401" s="3"/>
      <c r="P401" s="3"/>
      <c r="Q401" s="4"/>
    </row>
    <row r="402" spans="13:17">
      <c r="M402" s="2"/>
      <c r="N402" s="3"/>
      <c r="O402" s="3"/>
      <c r="P402" s="3"/>
      <c r="Q402" s="4"/>
    </row>
    <row r="403" spans="13:17">
      <c r="M403" s="2"/>
      <c r="N403" s="3"/>
      <c r="O403" s="3"/>
      <c r="P403" s="3"/>
      <c r="Q403" s="4"/>
    </row>
    <row r="404" spans="13:17">
      <c r="M404" s="2"/>
      <c r="N404" s="3"/>
      <c r="O404" s="3"/>
      <c r="P404" s="3"/>
      <c r="Q404" s="4"/>
    </row>
    <row r="405" spans="13:17">
      <c r="M405" s="2"/>
      <c r="N405" s="3"/>
      <c r="O405" s="3"/>
      <c r="P405" s="3"/>
      <c r="Q405" s="4"/>
    </row>
    <row r="406" spans="13:17">
      <c r="M406" s="2"/>
      <c r="N406" s="3"/>
      <c r="O406" s="3"/>
      <c r="P406" s="3"/>
      <c r="Q406" s="4"/>
    </row>
    <row r="407" spans="13:17">
      <c r="M407" s="2"/>
      <c r="N407" s="3"/>
      <c r="O407" s="3"/>
      <c r="P407" s="3"/>
      <c r="Q407" s="4"/>
    </row>
    <row r="408" spans="13:17">
      <c r="M408" s="2"/>
      <c r="N408" s="3"/>
      <c r="O408" s="3"/>
      <c r="P408" s="3"/>
      <c r="Q408" s="4"/>
    </row>
    <row r="409" spans="13:17">
      <c r="M409" s="2"/>
      <c r="N409" s="3"/>
      <c r="O409" s="3"/>
      <c r="P409" s="3"/>
      <c r="Q409" s="4"/>
    </row>
    <row r="410" spans="13:17">
      <c r="M410" s="2"/>
      <c r="N410" s="3"/>
      <c r="O410" s="3"/>
      <c r="P410" s="3"/>
      <c r="Q410" s="4"/>
    </row>
    <row r="411" spans="13:17">
      <c r="M411" s="2"/>
      <c r="N411" s="3"/>
      <c r="O411" s="3"/>
      <c r="P411" s="3"/>
      <c r="Q411" s="4"/>
    </row>
    <row r="412" spans="13:17">
      <c r="M412" s="2"/>
      <c r="N412" s="3"/>
      <c r="O412" s="3"/>
      <c r="P412" s="3"/>
      <c r="Q412" s="4"/>
    </row>
    <row r="413" spans="13:17">
      <c r="M413" s="2"/>
      <c r="N413" s="3"/>
      <c r="O413" s="3"/>
      <c r="P413" s="3"/>
      <c r="Q413" s="4"/>
    </row>
    <row r="414" spans="13:17">
      <c r="M414" s="2"/>
      <c r="N414" s="3"/>
      <c r="O414" s="3"/>
      <c r="P414" s="3"/>
      <c r="Q414" s="4"/>
    </row>
    <row r="415" spans="13:17">
      <c r="M415" s="2"/>
      <c r="N415" s="3"/>
      <c r="O415" s="3"/>
      <c r="P415" s="3"/>
      <c r="Q415" s="4"/>
    </row>
    <row r="416" spans="13:17">
      <c r="M416" s="2"/>
      <c r="N416" s="3"/>
      <c r="O416" s="3"/>
      <c r="P416" s="3"/>
      <c r="Q416" s="4"/>
    </row>
    <row r="417" spans="13:17">
      <c r="M417" s="2"/>
      <c r="N417" s="3"/>
      <c r="O417" s="3"/>
      <c r="P417" s="3"/>
      <c r="Q417" s="4"/>
    </row>
    <row r="418" spans="13:17">
      <c r="M418" s="2"/>
      <c r="N418" s="3"/>
      <c r="O418" s="3"/>
      <c r="P418" s="3"/>
      <c r="Q418" s="4"/>
    </row>
    <row r="419" spans="13:17">
      <c r="M419" s="2"/>
      <c r="N419" s="3"/>
      <c r="O419" s="3"/>
      <c r="P419" s="3"/>
      <c r="Q419" s="4"/>
    </row>
    <row r="420" spans="13:17">
      <c r="M420" s="2"/>
      <c r="N420" s="3"/>
      <c r="O420" s="3"/>
      <c r="P420" s="3"/>
      <c r="Q420" s="4"/>
    </row>
    <row r="421" spans="13:17">
      <c r="M421" s="2"/>
      <c r="N421" s="3"/>
      <c r="O421" s="3"/>
      <c r="P421" s="3"/>
      <c r="Q421" s="4"/>
    </row>
    <row r="422" spans="13:17">
      <c r="M422" s="2"/>
      <c r="N422" s="3"/>
      <c r="O422" s="3"/>
      <c r="P422" s="3"/>
      <c r="Q422" s="4"/>
    </row>
    <row r="423" spans="13:17">
      <c r="M423" s="2"/>
      <c r="N423" s="3"/>
      <c r="O423" s="3"/>
      <c r="P423" s="3"/>
      <c r="Q423" s="4"/>
    </row>
    <row r="424" spans="13:17">
      <c r="M424" s="2"/>
      <c r="N424" s="3"/>
      <c r="O424" s="3"/>
      <c r="P424" s="3"/>
      <c r="Q424" s="4"/>
    </row>
    <row r="425" spans="13:17">
      <c r="M425" s="2"/>
      <c r="N425" s="3"/>
      <c r="O425" s="3"/>
      <c r="P425" s="3"/>
      <c r="Q425" s="4"/>
    </row>
    <row r="426" spans="13:17">
      <c r="M426" s="2"/>
      <c r="N426" s="3"/>
      <c r="O426" s="3"/>
      <c r="P426" s="3"/>
      <c r="Q426" s="4"/>
    </row>
    <row r="427" spans="13:17">
      <c r="M427" s="2"/>
      <c r="N427" s="3"/>
      <c r="O427" s="3"/>
      <c r="P427" s="3"/>
      <c r="Q427" s="4"/>
    </row>
    <row r="428" spans="13:17">
      <c r="M428" s="2"/>
      <c r="N428" s="3"/>
      <c r="O428" s="3"/>
      <c r="P428" s="3"/>
      <c r="Q428" s="4"/>
    </row>
    <row r="429" spans="13:17">
      <c r="M429" s="2"/>
      <c r="N429" s="3"/>
      <c r="O429" s="3"/>
      <c r="P429" s="3"/>
      <c r="Q429" s="4"/>
    </row>
    <row r="430" spans="13:17">
      <c r="M430" s="2"/>
      <c r="N430" s="3"/>
      <c r="O430" s="3"/>
      <c r="P430" s="3"/>
      <c r="Q430" s="4"/>
    </row>
    <row r="431" spans="13:17">
      <c r="M431" s="2"/>
      <c r="N431" s="3"/>
      <c r="O431" s="3"/>
      <c r="P431" s="3"/>
      <c r="Q431" s="4"/>
    </row>
    <row r="432" spans="13:17">
      <c r="M432" s="2"/>
      <c r="N432" s="3"/>
      <c r="O432" s="3"/>
      <c r="P432" s="3"/>
      <c r="Q432" s="4"/>
    </row>
    <row r="433" spans="13:17">
      <c r="M433" s="2"/>
      <c r="N433" s="3"/>
      <c r="O433" s="3"/>
      <c r="P433" s="3"/>
      <c r="Q433" s="4"/>
    </row>
    <row r="434" spans="13:17">
      <c r="M434" s="2"/>
      <c r="N434" s="3"/>
      <c r="O434" s="3"/>
      <c r="P434" s="3"/>
      <c r="Q434" s="4"/>
    </row>
    <row r="435" spans="13:17">
      <c r="M435" s="2"/>
      <c r="N435" s="3"/>
      <c r="O435" s="3"/>
      <c r="P435" s="3"/>
      <c r="Q435" s="4"/>
    </row>
    <row r="436" spans="13:17">
      <c r="M436" s="2"/>
      <c r="N436" s="3"/>
      <c r="O436" s="3"/>
      <c r="P436" s="3"/>
      <c r="Q436" s="4"/>
    </row>
    <row r="437" spans="13:17">
      <c r="M437" s="2"/>
      <c r="N437" s="3"/>
      <c r="O437" s="3"/>
      <c r="P437" s="3"/>
      <c r="Q437" s="4"/>
    </row>
    <row r="438" spans="13:17">
      <c r="M438" s="2"/>
      <c r="N438" s="3"/>
      <c r="O438" s="3"/>
      <c r="P438" s="3"/>
      <c r="Q438" s="4"/>
    </row>
    <row r="439" spans="13:17">
      <c r="M439" s="2"/>
      <c r="N439" s="3"/>
      <c r="O439" s="3"/>
      <c r="P439" s="3"/>
      <c r="Q439" s="4"/>
    </row>
    <row r="440" spans="13:17">
      <c r="M440" s="2"/>
      <c r="N440" s="3"/>
      <c r="O440" s="3"/>
      <c r="P440" s="3"/>
      <c r="Q440" s="4"/>
    </row>
    <row r="441" spans="13:17">
      <c r="M441" s="2"/>
      <c r="N441" s="3"/>
      <c r="O441" s="3"/>
      <c r="P441" s="3"/>
      <c r="Q441" s="4"/>
    </row>
    <row r="442" spans="13:17">
      <c r="M442" s="2"/>
      <c r="N442" s="3"/>
      <c r="O442" s="3"/>
      <c r="P442" s="3"/>
      <c r="Q442" s="4"/>
    </row>
    <row r="443" spans="13:17">
      <c r="M443" s="2"/>
      <c r="N443" s="3"/>
      <c r="O443" s="3"/>
      <c r="P443" s="3"/>
      <c r="Q443" s="4"/>
    </row>
    <row r="444" spans="13:17">
      <c r="M444" s="2"/>
      <c r="N444" s="3"/>
      <c r="O444" s="3"/>
      <c r="P444" s="3"/>
      <c r="Q444" s="4"/>
    </row>
    <row r="445" spans="13:17">
      <c r="M445" s="2"/>
      <c r="N445" s="3"/>
      <c r="O445" s="3"/>
      <c r="P445" s="3"/>
      <c r="Q445" s="4"/>
    </row>
    <row r="446" spans="13:17">
      <c r="M446" s="2"/>
      <c r="N446" s="3"/>
      <c r="O446" s="3"/>
      <c r="P446" s="3"/>
      <c r="Q446" s="4"/>
    </row>
    <row r="447" spans="13:17">
      <c r="M447" s="2"/>
      <c r="N447" s="3"/>
      <c r="O447" s="3"/>
      <c r="P447" s="3"/>
      <c r="Q447" s="4"/>
    </row>
    <row r="448" spans="13:17">
      <c r="M448" s="2"/>
      <c r="N448" s="3"/>
      <c r="O448" s="3"/>
      <c r="P448" s="3"/>
      <c r="Q448" s="4"/>
    </row>
    <row r="449" spans="13:17">
      <c r="M449" s="2"/>
      <c r="N449" s="3"/>
      <c r="O449" s="3"/>
      <c r="P449" s="3"/>
      <c r="Q449" s="4"/>
    </row>
    <row r="450" spans="13:17">
      <c r="M450" s="2"/>
      <c r="N450" s="3"/>
      <c r="O450" s="3"/>
      <c r="P450" s="3"/>
      <c r="Q450" s="4"/>
    </row>
    <row r="451" spans="13:17">
      <c r="M451" s="2"/>
      <c r="N451" s="3"/>
      <c r="O451" s="3"/>
      <c r="P451" s="3"/>
      <c r="Q451" s="4"/>
    </row>
    <row r="452" spans="13:17">
      <c r="M452" s="2"/>
      <c r="N452" s="3"/>
      <c r="O452" s="3"/>
      <c r="P452" s="3"/>
      <c r="Q452" s="4"/>
    </row>
    <row r="453" spans="13:17">
      <c r="M453" s="2"/>
      <c r="N453" s="3"/>
      <c r="O453" s="3"/>
      <c r="P453" s="3"/>
      <c r="Q453" s="4"/>
    </row>
    <row r="454" spans="13:17">
      <c r="M454" s="2"/>
      <c r="N454" s="3"/>
      <c r="O454" s="3"/>
      <c r="P454" s="3"/>
      <c r="Q454" s="4"/>
    </row>
    <row r="455" spans="13:17">
      <c r="M455" s="2"/>
      <c r="N455" s="3"/>
      <c r="O455" s="3"/>
      <c r="P455" s="3"/>
      <c r="Q455" s="4"/>
    </row>
    <row r="456" spans="13:17">
      <c r="M456" s="2"/>
      <c r="N456" s="3"/>
      <c r="O456" s="3"/>
      <c r="P456" s="3"/>
      <c r="Q456" s="4"/>
    </row>
    <row r="457" spans="13:17">
      <c r="M457" s="2"/>
      <c r="N457" s="3"/>
      <c r="O457" s="3"/>
      <c r="P457" s="3"/>
      <c r="Q457" s="4"/>
    </row>
    <row r="458" spans="13:17">
      <c r="M458" s="2"/>
      <c r="N458" s="3"/>
      <c r="O458" s="3"/>
      <c r="P458" s="3"/>
      <c r="Q458" s="4"/>
    </row>
    <row r="459" spans="13:17">
      <c r="M459" s="2"/>
      <c r="N459" s="3"/>
      <c r="O459" s="3"/>
      <c r="P459" s="3"/>
      <c r="Q459" s="4"/>
    </row>
    <row r="460" spans="13:17">
      <c r="M460" s="2"/>
      <c r="N460" s="3"/>
      <c r="O460" s="3"/>
      <c r="P460" s="3"/>
      <c r="Q460" s="4"/>
    </row>
    <row r="461" spans="13:17">
      <c r="M461" s="2"/>
      <c r="N461" s="3"/>
      <c r="O461" s="3"/>
      <c r="P461" s="3"/>
      <c r="Q461" s="4"/>
    </row>
    <row r="462" spans="13:17">
      <c r="M462" s="2"/>
      <c r="N462" s="3"/>
      <c r="O462" s="3"/>
      <c r="P462" s="3"/>
      <c r="Q462" s="4"/>
    </row>
    <row r="463" spans="13:17">
      <c r="M463" s="2"/>
      <c r="N463" s="3"/>
      <c r="O463" s="3"/>
      <c r="P463" s="3"/>
      <c r="Q463" s="4"/>
    </row>
    <row r="464" spans="13:17">
      <c r="M464" s="2"/>
      <c r="N464" s="3"/>
      <c r="O464" s="3"/>
      <c r="P464" s="3"/>
      <c r="Q464" s="4"/>
    </row>
    <row r="465" spans="13:17">
      <c r="M465" s="2"/>
      <c r="N465" s="3"/>
      <c r="O465" s="3"/>
      <c r="P465" s="3"/>
      <c r="Q465" s="4"/>
    </row>
    <row r="466" spans="13:17">
      <c r="M466" s="2"/>
      <c r="N466" s="3"/>
      <c r="O466" s="3"/>
      <c r="P466" s="3"/>
      <c r="Q466" s="4"/>
    </row>
    <row r="467" spans="13:17">
      <c r="M467" s="2"/>
      <c r="N467" s="3"/>
      <c r="O467" s="3"/>
      <c r="P467" s="3"/>
      <c r="Q467" s="4"/>
    </row>
    <row r="468" spans="13:17">
      <c r="M468" s="2"/>
      <c r="N468" s="3"/>
      <c r="O468" s="3"/>
      <c r="P468" s="3"/>
      <c r="Q468" s="4"/>
    </row>
    <row r="469" spans="13:17">
      <c r="M469" s="2"/>
      <c r="N469" s="3"/>
      <c r="O469" s="3"/>
      <c r="P469" s="3"/>
      <c r="Q469" s="4"/>
    </row>
    <row r="470" spans="13:17">
      <c r="M470" s="2"/>
      <c r="N470" s="3"/>
      <c r="O470" s="3"/>
      <c r="P470" s="3"/>
      <c r="Q470" s="4"/>
    </row>
    <row r="471" spans="13:17">
      <c r="M471" s="2"/>
      <c r="N471" s="3"/>
      <c r="O471" s="3"/>
      <c r="P471" s="3"/>
      <c r="Q471" s="4"/>
    </row>
    <row r="472" spans="13:17">
      <c r="M472" s="2"/>
      <c r="N472" s="3"/>
      <c r="O472" s="3"/>
      <c r="P472" s="3"/>
      <c r="Q472" s="4"/>
    </row>
    <row r="473" spans="13:17">
      <c r="M473" s="2"/>
      <c r="N473" s="3"/>
      <c r="O473" s="3"/>
      <c r="P473" s="3"/>
      <c r="Q473" s="4"/>
    </row>
    <row r="474" spans="13:17">
      <c r="M474" s="2"/>
      <c r="N474" s="3"/>
      <c r="O474" s="3"/>
      <c r="P474" s="3"/>
      <c r="Q474" s="4"/>
    </row>
    <row r="475" spans="13:17">
      <c r="M475" s="2"/>
      <c r="N475" s="3"/>
      <c r="O475" s="3"/>
      <c r="P475" s="3"/>
      <c r="Q475" s="4"/>
    </row>
    <row r="476" spans="13:17">
      <c r="M476" s="2"/>
      <c r="N476" s="3"/>
      <c r="O476" s="3"/>
      <c r="P476" s="3"/>
      <c r="Q476" s="4"/>
    </row>
    <row r="477" spans="13:17">
      <c r="M477" s="2"/>
      <c r="N477" s="3"/>
      <c r="O477" s="3"/>
      <c r="P477" s="3"/>
      <c r="Q477" s="4"/>
    </row>
    <row r="478" spans="13:17">
      <c r="M478" s="2"/>
      <c r="N478" s="3"/>
      <c r="O478" s="3"/>
      <c r="P478" s="3"/>
      <c r="Q478" s="4"/>
    </row>
    <row r="479" spans="13:17">
      <c r="M479" s="2"/>
      <c r="N479" s="3"/>
      <c r="O479" s="3"/>
      <c r="P479" s="3"/>
      <c r="Q479" s="4"/>
    </row>
    <row r="480" spans="13:17">
      <c r="M480" s="2"/>
      <c r="N480" s="3"/>
      <c r="O480" s="3"/>
      <c r="P480" s="3"/>
      <c r="Q480" s="4"/>
    </row>
    <row r="481" spans="13:17">
      <c r="M481" s="2"/>
      <c r="N481" s="3"/>
      <c r="O481" s="3"/>
      <c r="P481" s="3"/>
      <c r="Q481" s="4"/>
    </row>
    <row r="482" spans="13:17">
      <c r="M482" s="2"/>
      <c r="N482" s="3"/>
      <c r="O482" s="3"/>
      <c r="P482" s="3"/>
      <c r="Q482" s="4"/>
    </row>
    <row r="483" spans="13:17">
      <c r="M483" s="2"/>
      <c r="N483" s="3"/>
      <c r="O483" s="3"/>
      <c r="P483" s="3"/>
      <c r="Q483" s="4"/>
    </row>
    <row r="484" spans="13:17">
      <c r="M484" s="2"/>
      <c r="N484" s="3"/>
      <c r="O484" s="3"/>
      <c r="P484" s="3"/>
      <c r="Q484" s="4"/>
    </row>
    <row r="485" spans="13:17">
      <c r="M485" s="2"/>
      <c r="N485" s="3"/>
      <c r="O485" s="3"/>
      <c r="P485" s="3"/>
      <c r="Q485" s="4"/>
    </row>
    <row r="486" spans="13:17">
      <c r="M486" s="2"/>
      <c r="N486" s="3"/>
      <c r="O486" s="3"/>
      <c r="P486" s="3"/>
      <c r="Q486" s="4"/>
    </row>
    <row r="487" spans="13:17">
      <c r="M487" s="2"/>
      <c r="N487" s="3"/>
      <c r="O487" s="3"/>
      <c r="P487" s="3"/>
      <c r="Q487" s="4"/>
    </row>
    <row r="488" spans="13:17">
      <c r="M488" s="2"/>
      <c r="N488" s="3"/>
      <c r="O488" s="3"/>
      <c r="P488" s="3"/>
      <c r="Q488" s="4"/>
    </row>
    <row r="489" spans="13:17">
      <c r="M489" s="2"/>
      <c r="N489" s="3"/>
      <c r="O489" s="3"/>
      <c r="P489" s="3"/>
      <c r="Q489" s="4"/>
    </row>
    <row r="490" spans="13:17">
      <c r="M490" s="2"/>
      <c r="N490" s="3"/>
      <c r="O490" s="3"/>
      <c r="P490" s="3"/>
      <c r="Q490" s="4"/>
    </row>
    <row r="491" spans="13:17">
      <c r="M491" s="2"/>
      <c r="N491" s="3"/>
      <c r="O491" s="3"/>
      <c r="P491" s="3"/>
      <c r="Q491" s="4"/>
    </row>
    <row r="492" spans="13:17">
      <c r="M492" s="2"/>
      <c r="N492" s="3"/>
      <c r="O492" s="3"/>
      <c r="P492" s="3"/>
      <c r="Q492" s="4"/>
    </row>
    <row r="493" spans="13:17">
      <c r="M493" s="2"/>
      <c r="N493" s="3"/>
      <c r="O493" s="3"/>
      <c r="P493" s="3"/>
      <c r="Q493" s="4"/>
    </row>
    <row r="494" spans="13:17">
      <c r="M494" s="2"/>
      <c r="N494" s="3"/>
      <c r="O494" s="3"/>
      <c r="P494" s="3"/>
      <c r="Q494" s="4"/>
    </row>
    <row r="495" spans="13:17">
      <c r="M495" s="2"/>
      <c r="N495" s="3"/>
      <c r="O495" s="3"/>
      <c r="P495" s="3"/>
      <c r="Q495" s="4"/>
    </row>
    <row r="496" spans="13:17">
      <c r="M496" s="2"/>
      <c r="N496" s="3"/>
      <c r="O496" s="3"/>
      <c r="P496" s="3"/>
      <c r="Q496" s="4"/>
    </row>
    <row r="497" spans="13:17">
      <c r="M497" s="2"/>
      <c r="N497" s="3"/>
      <c r="O497" s="3"/>
      <c r="P497" s="3"/>
      <c r="Q497" s="4"/>
    </row>
    <row r="498" spans="13:17">
      <c r="M498" s="2"/>
      <c r="N498" s="3"/>
      <c r="O498" s="3"/>
      <c r="P498" s="3"/>
      <c r="Q498" s="4"/>
    </row>
    <row r="499" spans="13:17">
      <c r="M499" s="2"/>
      <c r="N499" s="3"/>
      <c r="O499" s="3"/>
      <c r="P499" s="3"/>
      <c r="Q499" s="4"/>
    </row>
    <row r="500" spans="13:17">
      <c r="M500" s="2"/>
      <c r="N500" s="3"/>
      <c r="O500" s="3"/>
      <c r="P500" s="3"/>
      <c r="Q500" s="4"/>
    </row>
    <row r="501" spans="13:17">
      <c r="M501" s="2"/>
      <c r="N501" s="3"/>
      <c r="O501" s="3"/>
      <c r="P501" s="3"/>
      <c r="Q501" s="4"/>
    </row>
    <row r="502" spans="13:17">
      <c r="M502" s="2"/>
      <c r="N502" s="3"/>
      <c r="O502" s="3"/>
      <c r="P502" s="3"/>
      <c r="Q502" s="4"/>
    </row>
    <row r="503" spans="13:17">
      <c r="M503" s="2"/>
      <c r="N503" s="3"/>
      <c r="O503" s="3"/>
      <c r="P503" s="3"/>
      <c r="Q503" s="4"/>
    </row>
    <row r="504" spans="13:17">
      <c r="M504" s="2"/>
      <c r="N504" s="3"/>
      <c r="O504" s="3"/>
      <c r="P504" s="3"/>
      <c r="Q504" s="4"/>
    </row>
    <row r="505" spans="13:17">
      <c r="M505" s="2"/>
      <c r="N505" s="3"/>
      <c r="O505" s="3"/>
      <c r="P505" s="3"/>
      <c r="Q505" s="4"/>
    </row>
    <row r="506" spans="13:17">
      <c r="M506" s="2"/>
      <c r="N506" s="3"/>
      <c r="O506" s="3"/>
      <c r="P506" s="3"/>
      <c r="Q506" s="4"/>
    </row>
    <row r="507" spans="13:17">
      <c r="M507" s="2"/>
      <c r="N507" s="3"/>
      <c r="O507" s="3"/>
      <c r="P507" s="3"/>
      <c r="Q507" s="4"/>
    </row>
    <row r="508" spans="13:17">
      <c r="M508" s="2"/>
      <c r="N508" s="3"/>
      <c r="O508" s="3"/>
      <c r="P508" s="3"/>
      <c r="Q508" s="4"/>
    </row>
    <row r="509" spans="13:17">
      <c r="M509" s="2"/>
      <c r="N509" s="3"/>
      <c r="O509" s="3"/>
      <c r="P509" s="3"/>
      <c r="Q509" s="4"/>
    </row>
    <row r="510" spans="13:17">
      <c r="M510" s="2"/>
      <c r="N510" s="3"/>
      <c r="O510" s="3"/>
      <c r="P510" s="3"/>
      <c r="Q510" s="4"/>
    </row>
    <row r="511" spans="13:17">
      <c r="M511" s="2"/>
      <c r="N511" s="3"/>
      <c r="O511" s="3"/>
      <c r="P511" s="3"/>
      <c r="Q511" s="4"/>
    </row>
    <row r="512" spans="13:17">
      <c r="M512" s="2"/>
      <c r="N512" s="3"/>
      <c r="O512" s="3"/>
      <c r="P512" s="3"/>
      <c r="Q512" s="4"/>
    </row>
    <row r="513" spans="13:17">
      <c r="M513" s="2"/>
      <c r="N513" s="3"/>
      <c r="O513" s="3"/>
      <c r="P513" s="3"/>
      <c r="Q513" s="4"/>
    </row>
    <row r="514" spans="13:17">
      <c r="M514" s="2"/>
      <c r="N514" s="3"/>
      <c r="O514" s="3"/>
      <c r="P514" s="3"/>
      <c r="Q514" s="4"/>
    </row>
    <row r="515" spans="13:17">
      <c r="M515" s="2"/>
      <c r="N515" s="3"/>
      <c r="O515" s="3"/>
      <c r="P515" s="3"/>
      <c r="Q515" s="4"/>
    </row>
    <row r="516" spans="13:17">
      <c r="M516" s="2"/>
      <c r="N516" s="3"/>
      <c r="O516" s="3"/>
      <c r="P516" s="3"/>
      <c r="Q516" s="4"/>
    </row>
    <row r="517" spans="13:17">
      <c r="M517" s="2"/>
      <c r="N517" s="3"/>
      <c r="O517" s="3"/>
      <c r="P517" s="3"/>
      <c r="Q517" s="4"/>
    </row>
    <row r="518" spans="13:17">
      <c r="M518" s="2"/>
      <c r="N518" s="3"/>
      <c r="O518" s="3"/>
      <c r="P518" s="3"/>
      <c r="Q518" s="4"/>
    </row>
    <row r="519" spans="13:17">
      <c r="M519" s="2"/>
      <c r="N519" s="3"/>
      <c r="O519" s="3"/>
      <c r="P519" s="3"/>
      <c r="Q519" s="4"/>
    </row>
    <row r="520" spans="13:17">
      <c r="M520" s="2"/>
      <c r="N520" s="3"/>
      <c r="O520" s="3"/>
      <c r="P520" s="3"/>
      <c r="Q520" s="4"/>
    </row>
    <row r="521" spans="13:17">
      <c r="M521" s="2"/>
      <c r="N521" s="3"/>
      <c r="O521" s="3"/>
      <c r="P521" s="3"/>
      <c r="Q521" s="4"/>
    </row>
    <row r="522" spans="13:17">
      <c r="M522" s="2"/>
      <c r="N522" s="3"/>
      <c r="O522" s="3"/>
      <c r="P522" s="3"/>
      <c r="Q522" s="4"/>
    </row>
    <row r="523" spans="13:17">
      <c r="M523" s="2"/>
      <c r="N523" s="3"/>
      <c r="O523" s="3"/>
      <c r="P523" s="3"/>
      <c r="Q523" s="4"/>
    </row>
    <row r="524" spans="13:17">
      <c r="M524" s="2"/>
      <c r="N524" s="3"/>
      <c r="O524" s="3"/>
      <c r="P524" s="3"/>
      <c r="Q524" s="4"/>
    </row>
    <row r="525" spans="13:17">
      <c r="M525" s="2"/>
      <c r="N525" s="3"/>
      <c r="O525" s="3"/>
      <c r="P525" s="3"/>
      <c r="Q525" s="4"/>
    </row>
    <row r="526" spans="13:17">
      <c r="M526" s="2"/>
      <c r="N526" s="3"/>
      <c r="O526" s="3"/>
      <c r="P526" s="3"/>
      <c r="Q526" s="4"/>
    </row>
    <row r="527" spans="13:17">
      <c r="M527" s="2"/>
      <c r="N527" s="3"/>
      <c r="O527" s="3"/>
      <c r="P527" s="3"/>
      <c r="Q527" s="4"/>
    </row>
    <row r="528" spans="13:17">
      <c r="M528" s="2"/>
      <c r="N528" s="3"/>
      <c r="O528" s="3"/>
      <c r="P528" s="3"/>
      <c r="Q528" s="4"/>
    </row>
    <row r="529" spans="13:17">
      <c r="M529" s="2"/>
      <c r="N529" s="3"/>
      <c r="O529" s="3"/>
      <c r="P529" s="3"/>
      <c r="Q529" s="4"/>
    </row>
    <row r="530" spans="13:17">
      <c r="M530" s="2"/>
      <c r="N530" s="3"/>
      <c r="O530" s="3"/>
      <c r="P530" s="3"/>
      <c r="Q530" s="4"/>
    </row>
    <row r="531" spans="13:17">
      <c r="M531" s="2"/>
      <c r="N531" s="3"/>
      <c r="O531" s="3"/>
      <c r="P531" s="3"/>
      <c r="Q531" s="4"/>
    </row>
    <row r="532" spans="13:17">
      <c r="M532" s="2"/>
      <c r="N532" s="3"/>
      <c r="O532" s="3"/>
      <c r="P532" s="3"/>
      <c r="Q532" s="4"/>
    </row>
    <row r="533" spans="13:17">
      <c r="M533" s="2"/>
      <c r="N533" s="3"/>
      <c r="O533" s="3"/>
      <c r="P533" s="3"/>
      <c r="Q533" s="4"/>
    </row>
    <row r="534" spans="13:17">
      <c r="M534" s="2"/>
      <c r="N534" s="3"/>
      <c r="O534" s="3"/>
      <c r="P534" s="3"/>
      <c r="Q534" s="4"/>
    </row>
    <row r="535" spans="13:17">
      <c r="M535" s="2"/>
      <c r="N535" s="3"/>
      <c r="O535" s="3"/>
      <c r="P535" s="3"/>
      <c r="Q535" s="4"/>
    </row>
    <row r="536" spans="13:17">
      <c r="M536" s="2"/>
      <c r="N536" s="3"/>
      <c r="O536" s="3"/>
      <c r="P536" s="3"/>
      <c r="Q536" s="4"/>
    </row>
    <row r="537" spans="13:17">
      <c r="M537" s="2"/>
      <c r="N537" s="3"/>
      <c r="O537" s="3"/>
      <c r="P537" s="3"/>
      <c r="Q537" s="4"/>
    </row>
    <row r="538" spans="13:17">
      <c r="M538" s="2"/>
      <c r="N538" s="3"/>
      <c r="O538" s="3"/>
      <c r="P538" s="3"/>
      <c r="Q538" s="4"/>
    </row>
    <row r="539" spans="13:17">
      <c r="M539" s="2"/>
      <c r="N539" s="3"/>
      <c r="O539" s="3"/>
      <c r="P539" s="3"/>
      <c r="Q539" s="4"/>
    </row>
    <row r="540" spans="13:17">
      <c r="M540" s="2"/>
      <c r="N540" s="3"/>
      <c r="O540" s="3"/>
      <c r="P540" s="3"/>
      <c r="Q540" s="4"/>
    </row>
    <row r="541" spans="13:17">
      <c r="M541" s="2"/>
      <c r="N541" s="3"/>
      <c r="O541" s="3"/>
      <c r="P541" s="3"/>
      <c r="Q541" s="4"/>
    </row>
    <row r="542" spans="13:17">
      <c r="M542" s="2"/>
      <c r="N542" s="3"/>
      <c r="O542" s="3"/>
      <c r="P542" s="3"/>
      <c r="Q542" s="4"/>
    </row>
    <row r="543" spans="13:17">
      <c r="M543" s="2"/>
      <c r="N543" s="3"/>
      <c r="O543" s="3"/>
      <c r="P543" s="3"/>
      <c r="Q543" s="4"/>
    </row>
    <row r="544" spans="13:17">
      <c r="M544" s="2"/>
      <c r="N544" s="3"/>
      <c r="O544" s="3"/>
      <c r="P544" s="3"/>
      <c r="Q544" s="4"/>
    </row>
    <row r="545" spans="13:17">
      <c r="M545" s="2"/>
      <c r="N545" s="3"/>
      <c r="O545" s="3"/>
      <c r="P545" s="3"/>
      <c r="Q545" s="4"/>
    </row>
    <row r="546" spans="13:17">
      <c r="M546" s="2"/>
      <c r="N546" s="3"/>
      <c r="O546" s="3"/>
      <c r="P546" s="3"/>
      <c r="Q546" s="4"/>
    </row>
    <row r="547" spans="13:17">
      <c r="M547" s="2"/>
      <c r="N547" s="3"/>
      <c r="O547" s="3"/>
      <c r="P547" s="3"/>
      <c r="Q547" s="4"/>
    </row>
    <row r="548" spans="13:17">
      <c r="M548" s="2"/>
      <c r="N548" s="3"/>
      <c r="O548" s="3"/>
      <c r="P548" s="3"/>
      <c r="Q548" s="4"/>
    </row>
  </sheetData>
  <sheetProtection sheet="1" objects="1" scenarios="1" selectLockedCells="1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4"/>
  <sheetViews>
    <sheetView showGridLines="0" workbookViewId="0">
      <selection activeCell="H6" sqref="H6:K6"/>
    </sheetView>
  </sheetViews>
  <sheetFormatPr defaultRowHeight="14.4"/>
  <cols>
    <col min="1" max="44" width="4.6640625" customWidth="1"/>
  </cols>
  <sheetData>
    <row r="2" spans="2:32">
      <c r="B2" s="53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2:32" ht="18">
      <c r="B3" s="57"/>
      <c r="C3" s="58"/>
      <c r="D3" s="135" t="s">
        <v>116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59"/>
      <c r="AB3" s="59"/>
      <c r="AC3" s="59"/>
      <c r="AD3" s="59"/>
      <c r="AE3" s="59"/>
      <c r="AF3" s="60"/>
    </row>
    <row r="4" spans="2:32" ht="18">
      <c r="B4" s="57"/>
      <c r="C4" s="61" t="s">
        <v>104</v>
      </c>
      <c r="D4" s="58" t="s">
        <v>122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</row>
    <row r="5" spans="2:32" ht="18">
      <c r="B5" s="57"/>
      <c r="C5" s="61" t="s">
        <v>105</v>
      </c>
      <c r="D5" s="58" t="s">
        <v>123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</row>
    <row r="6" spans="2:32" ht="18.600000000000001" thickBot="1">
      <c r="B6" s="57"/>
      <c r="C6" s="61"/>
      <c r="D6" s="136" t="s">
        <v>19</v>
      </c>
      <c r="E6" s="136"/>
      <c r="F6" s="136"/>
      <c r="G6" s="136"/>
      <c r="H6" s="137">
        <v>2009</v>
      </c>
      <c r="I6" s="137"/>
      <c r="J6" s="137"/>
      <c r="K6" s="13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60"/>
    </row>
    <row r="7" spans="2:32" ht="18">
      <c r="B7" s="57"/>
      <c r="C7" s="61" t="s">
        <v>106</v>
      </c>
      <c r="D7" s="58" t="s">
        <v>139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60"/>
    </row>
    <row r="8" spans="2:32" ht="18">
      <c r="B8" s="57"/>
      <c r="C8" s="61" t="s">
        <v>104</v>
      </c>
      <c r="D8" s="58" t="s">
        <v>140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60"/>
    </row>
    <row r="9" spans="2:32">
      <c r="B9" s="57"/>
      <c r="C9" s="61" t="s">
        <v>104</v>
      </c>
      <c r="D9" s="58" t="s">
        <v>117</v>
      </c>
      <c r="E9" s="62"/>
      <c r="F9" s="62"/>
      <c r="G9" s="62"/>
      <c r="H9" s="62"/>
      <c r="I9" s="62"/>
      <c r="J9" s="62"/>
      <c r="K9" s="62"/>
      <c r="L9" s="6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63"/>
    </row>
    <row r="10" spans="2:32">
      <c r="B10" s="57"/>
      <c r="C10" s="61" t="s">
        <v>107</v>
      </c>
      <c r="D10" s="58" t="s">
        <v>108</v>
      </c>
      <c r="E10" s="62"/>
      <c r="F10" s="62"/>
      <c r="G10" s="62"/>
      <c r="H10" s="62"/>
      <c r="I10" s="62"/>
      <c r="J10" s="62"/>
      <c r="K10" s="62"/>
      <c r="L10" s="6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63"/>
    </row>
    <row r="11" spans="2:32">
      <c r="B11" s="57"/>
      <c r="C11" s="58"/>
      <c r="D11" s="134" t="s">
        <v>109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63"/>
    </row>
    <row r="12" spans="2:32">
      <c r="B12" s="57"/>
      <c r="C12" s="58"/>
      <c r="D12" s="58" t="s">
        <v>118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63"/>
    </row>
    <row r="13" spans="2:32">
      <c r="B13" s="57"/>
      <c r="C13" s="61" t="s">
        <v>110</v>
      </c>
      <c r="D13" s="58" t="s">
        <v>108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63"/>
    </row>
    <row r="14" spans="2:32">
      <c r="B14" s="57"/>
      <c r="C14" s="58"/>
      <c r="D14" s="134" t="s">
        <v>111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63"/>
    </row>
    <row r="15" spans="2:32">
      <c r="B15" s="57"/>
      <c r="C15" s="58"/>
      <c r="D15" s="58" t="s">
        <v>112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63"/>
    </row>
    <row r="16" spans="2:32">
      <c r="B16" s="57"/>
      <c r="C16" s="61" t="s">
        <v>113</v>
      </c>
      <c r="D16" s="58" t="s">
        <v>119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63"/>
    </row>
    <row r="17" spans="2:32">
      <c r="B17" s="57"/>
      <c r="C17" s="58"/>
      <c r="D17" s="58" t="s">
        <v>120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63"/>
    </row>
    <row r="18" spans="2:32">
      <c r="B18" s="57"/>
      <c r="C18" s="61" t="s">
        <v>104</v>
      </c>
      <c r="D18" s="58" t="s">
        <v>121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63"/>
    </row>
    <row r="19" spans="2:32">
      <c r="B19" s="57"/>
      <c r="C19" s="61"/>
      <c r="D19" s="134" t="s">
        <v>103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63"/>
    </row>
    <row r="20" spans="2:32">
      <c r="B20" s="57"/>
      <c r="C20" s="61" t="s">
        <v>104</v>
      </c>
      <c r="D20" s="58" t="s">
        <v>141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63"/>
    </row>
    <row r="21" spans="2:32">
      <c r="B21" s="57"/>
      <c r="C21" s="61"/>
      <c r="D21" s="134" t="s">
        <v>114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63"/>
    </row>
    <row r="22" spans="2:32" ht="15" thickBot="1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</row>
    <row r="23" spans="2:32" ht="15" thickTop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2:32">
      <c r="B24" s="67"/>
      <c r="C24" s="67"/>
      <c r="D24" t="s">
        <v>115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</sheetData>
  <sheetProtection sheet="1" objects="1" scenarios="1" selectLockedCells="1"/>
  <mergeCells count="7">
    <mergeCell ref="D21:AE21"/>
    <mergeCell ref="D3:Z3"/>
    <mergeCell ref="D6:G6"/>
    <mergeCell ref="H6:K6"/>
    <mergeCell ref="D11:AE11"/>
    <mergeCell ref="D14:AE14"/>
    <mergeCell ref="D19:AE19"/>
  </mergeCells>
  <dataValidations count="1">
    <dataValidation type="whole" operator="greaterThan" allowBlank="1" showInputMessage="1" showErrorMessage="1" sqref="H6:K6">
      <formula1>2000</formula1>
    </dataValidation>
  </dataValidations>
  <hyperlinks>
    <hyperlink ref="D11" r:id="rId1"/>
    <hyperlink ref="D14" r:id="rId2"/>
    <hyperlink ref="D21" r:id="rId3"/>
    <hyperlink ref="D19" r:id="rId4"/>
  </hyperlink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B1" zoomScale="75" zoomScaleNormal="75" workbookViewId="0">
      <selection activeCell="K24" sqref="K24"/>
    </sheetView>
  </sheetViews>
  <sheetFormatPr defaultRowHeight="14.4"/>
  <cols>
    <col min="1" max="1" width="7.109375" bestFit="1" customWidth="1"/>
    <col min="2" max="2" width="10.88671875" bestFit="1" customWidth="1"/>
    <col min="3" max="3" width="5.5546875" style="7" customWidth="1"/>
    <col min="4" max="4" width="4.88671875" customWidth="1"/>
    <col min="5" max="9" width="4.88671875" bestFit="1" customWidth="1"/>
    <col min="10" max="10" width="9.33203125" bestFit="1" customWidth="1"/>
    <col min="11" max="11" width="4.88671875" bestFit="1" customWidth="1"/>
    <col min="12" max="12" width="7" bestFit="1" customWidth="1"/>
    <col min="13" max="13" width="9.33203125" bestFit="1" customWidth="1"/>
    <col min="14" max="17" width="13.88671875" bestFit="1" customWidth="1"/>
    <col min="18" max="18" width="11.5546875" bestFit="1" customWidth="1"/>
    <col min="19" max="19" width="9.33203125" bestFit="1" customWidth="1"/>
    <col min="20" max="20" width="11.5546875" bestFit="1" customWidth="1"/>
    <col min="26" max="26" width="12.109375" bestFit="1" customWidth="1"/>
  </cols>
  <sheetData>
    <row r="1" spans="1:25">
      <c r="A1" t="s">
        <v>19</v>
      </c>
      <c r="B1">
        <v>2009</v>
      </c>
    </row>
    <row r="2" spans="1:25">
      <c r="A2" t="s">
        <v>17</v>
      </c>
      <c r="B2">
        <f>MATCH(Dashboard!E3,Calculations!Y4:Y15,0)</f>
        <v>6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</row>
    <row r="3" spans="1:25" ht="128.4">
      <c r="A3" t="s">
        <v>1</v>
      </c>
      <c r="B3" s="7">
        <f>EOMONTH(DATE($B$1,$B$2,1),0)-DATE($B$1,$B$2,1)+1</f>
        <v>30</v>
      </c>
      <c r="D3" s="6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6" t="s">
        <v>16</v>
      </c>
      <c r="J3" s="5" t="s">
        <v>6</v>
      </c>
      <c r="K3" s="5" t="s">
        <v>7</v>
      </c>
      <c r="L3" s="5" t="s">
        <v>8</v>
      </c>
      <c r="M3" s="6" t="s">
        <v>9</v>
      </c>
      <c r="N3" s="6" t="s">
        <v>15</v>
      </c>
      <c r="O3" s="6" t="s">
        <v>14</v>
      </c>
      <c r="P3" s="6" t="s">
        <v>18</v>
      </c>
      <c r="Q3" s="6" t="s">
        <v>13</v>
      </c>
      <c r="R3" s="5" t="s">
        <v>10</v>
      </c>
      <c r="S3" s="5" t="s">
        <v>11</v>
      </c>
      <c r="T3" s="5" t="s">
        <v>12</v>
      </c>
    </row>
    <row r="4" spans="1:25">
      <c r="A4">
        <v>1</v>
      </c>
      <c r="B4" s="1">
        <f>IF(A4&lt;=$B$3,DATE($B$1,$B$2,A4),"")</f>
        <v>39965</v>
      </c>
      <c r="C4" s="7">
        <f ca="1">IF(B4="","",MATCH(B4,Date,0))</f>
        <v>152</v>
      </c>
      <c r="D4">
        <f t="shared" ref="D4:L13" ca="1" si="0">IF($C4="","",INDEX(Data,$C4,D$2))</f>
        <v>1</v>
      </c>
      <c r="E4">
        <f ca="1">IF($C4="","",INDEX(Data,$C4,E$2))</f>
        <v>35</v>
      </c>
      <c r="F4">
        <f t="shared" ca="1" si="0"/>
        <v>70</v>
      </c>
      <c r="G4">
        <f t="shared" ca="1" si="0"/>
        <v>46</v>
      </c>
      <c r="H4">
        <f t="shared" ca="1" si="0"/>
        <v>0</v>
      </c>
      <c r="I4">
        <f t="shared" ca="1" si="0"/>
        <v>46</v>
      </c>
      <c r="J4">
        <f t="shared" ca="1" si="0"/>
        <v>6300</v>
      </c>
      <c r="K4">
        <f t="shared" ca="1" si="0"/>
        <v>0</v>
      </c>
      <c r="L4">
        <f t="shared" ca="1" si="0"/>
        <v>0</v>
      </c>
      <c r="M4">
        <f t="shared" ref="M4:M34" ca="1" si="1">IF(ISERROR(C4),"#N/A",IF($C4="","",INDEX(Data,$C4,M$2)))</f>
        <v>6300</v>
      </c>
      <c r="N4">
        <f t="shared" ref="N4:T13" ca="1" si="2">IF($C4="","",INDEX(Data,$C4,N$2))</f>
        <v>136.95652173913044</v>
      </c>
      <c r="O4">
        <f t="shared" ca="1" si="2"/>
        <v>180</v>
      </c>
      <c r="P4">
        <f t="shared" ca="1" si="2"/>
        <v>90</v>
      </c>
      <c r="Q4">
        <f t="shared" ca="1" si="2"/>
        <v>0.5</v>
      </c>
      <c r="R4">
        <f t="shared" ca="1" si="2"/>
        <v>1549.8</v>
      </c>
      <c r="S4">
        <f t="shared" ca="1" si="2"/>
        <v>129.15</v>
      </c>
      <c r="T4">
        <f t="shared" ca="1" si="2"/>
        <v>2324.6999999999998</v>
      </c>
      <c r="X4" t="b">
        <f ca="1">M4="#N/A"</f>
        <v>0</v>
      </c>
      <c r="Y4" t="s">
        <v>28</v>
      </c>
    </row>
    <row r="5" spans="1:25">
      <c r="A5">
        <v>2</v>
      </c>
      <c r="B5" s="1">
        <f t="shared" ref="B5:B34" si="3">IF(A5&lt;=$B$3,DATE($B$1,$B$2,A5),"")</f>
        <v>39966</v>
      </c>
      <c r="C5" s="7">
        <f t="shared" ref="C5:C34" ca="1" si="4">IF(B5="","",MATCH(B5,Date,0))</f>
        <v>153</v>
      </c>
      <c r="D5">
        <f t="shared" ca="1" si="0"/>
        <v>2</v>
      </c>
      <c r="E5">
        <f t="shared" ca="1" si="0"/>
        <v>36</v>
      </c>
      <c r="F5">
        <f t="shared" ca="1" si="0"/>
        <v>70</v>
      </c>
      <c r="G5">
        <f t="shared" ca="1" si="0"/>
        <v>65</v>
      </c>
      <c r="H5">
        <f t="shared" ca="1" si="0"/>
        <v>0</v>
      </c>
      <c r="I5">
        <f t="shared" ca="1" si="0"/>
        <v>65</v>
      </c>
      <c r="J5">
        <f t="shared" ca="1" si="0"/>
        <v>6588</v>
      </c>
      <c r="K5">
        <f t="shared" ca="1" si="0"/>
        <v>0</v>
      </c>
      <c r="L5">
        <f t="shared" ca="1" si="0"/>
        <v>0</v>
      </c>
      <c r="M5">
        <f t="shared" ca="1" si="1"/>
        <v>6588</v>
      </c>
      <c r="N5">
        <f t="shared" ca="1" si="2"/>
        <v>101.35384615384615</v>
      </c>
      <c r="O5">
        <f t="shared" ca="1" si="2"/>
        <v>183</v>
      </c>
      <c r="P5">
        <f t="shared" ca="1" si="2"/>
        <v>94.1142857142857</v>
      </c>
      <c r="Q5">
        <f t="shared" ca="1" si="2"/>
        <v>0.51428571428571423</v>
      </c>
      <c r="R5">
        <f t="shared" ca="1" si="2"/>
        <v>2110.6799999999998</v>
      </c>
      <c r="S5">
        <f t="shared" ca="1" si="2"/>
        <v>102.96</v>
      </c>
      <c r="T5">
        <f t="shared" ca="1" si="2"/>
        <v>2368.08</v>
      </c>
      <c r="X5" t="b">
        <f t="shared" ref="X5:X33" ca="1" si="5">M5="#N/A"</f>
        <v>0</v>
      </c>
      <c r="Y5" t="s">
        <v>22</v>
      </c>
    </row>
    <row r="6" spans="1:25">
      <c r="A6">
        <v>3</v>
      </c>
      <c r="B6" s="1">
        <f t="shared" si="3"/>
        <v>39967</v>
      </c>
      <c r="C6" s="7">
        <f t="shared" ca="1" si="4"/>
        <v>154</v>
      </c>
      <c r="D6">
        <f t="shared" ca="1" si="0"/>
        <v>3</v>
      </c>
      <c r="E6">
        <f t="shared" ca="1" si="0"/>
        <v>37</v>
      </c>
      <c r="F6">
        <f t="shared" ca="1" si="0"/>
        <v>71</v>
      </c>
      <c r="G6">
        <f t="shared" ca="1" si="0"/>
        <v>34</v>
      </c>
      <c r="H6">
        <f t="shared" ca="1" si="0"/>
        <v>0</v>
      </c>
      <c r="I6">
        <f t="shared" ca="1" si="0"/>
        <v>34</v>
      </c>
      <c r="J6">
        <f t="shared" ca="1" si="0"/>
        <v>4329</v>
      </c>
      <c r="K6">
        <f t="shared" ca="1" si="0"/>
        <v>0</v>
      </c>
      <c r="L6">
        <f t="shared" ca="1" si="0"/>
        <v>128</v>
      </c>
      <c r="M6">
        <f t="shared" ca="1" si="1"/>
        <v>4457</v>
      </c>
      <c r="N6">
        <f t="shared" ca="1" si="2"/>
        <v>131.08823529411765</v>
      </c>
      <c r="O6">
        <f t="shared" ca="1" si="2"/>
        <v>120.45945945945945</v>
      </c>
      <c r="P6">
        <f t="shared" ca="1" si="2"/>
        <v>62.774647887323937</v>
      </c>
      <c r="Q6">
        <f t="shared" ca="1" si="2"/>
        <v>0.52112676056338025</v>
      </c>
      <c r="R6">
        <f t="shared" ca="1" si="2"/>
        <v>2826.8</v>
      </c>
      <c r="S6">
        <f t="shared" ca="1" si="2"/>
        <v>70.67</v>
      </c>
      <c r="T6">
        <f t="shared" ca="1" si="2"/>
        <v>2897.47</v>
      </c>
      <c r="X6" t="b">
        <f t="shared" ca="1" si="5"/>
        <v>0</v>
      </c>
      <c r="Y6" t="s">
        <v>29</v>
      </c>
    </row>
    <row r="7" spans="1:25">
      <c r="A7">
        <v>4</v>
      </c>
      <c r="B7" s="1">
        <f t="shared" si="3"/>
        <v>39968</v>
      </c>
      <c r="C7" s="7">
        <f t="shared" ca="1" si="4"/>
        <v>155</v>
      </c>
      <c r="D7">
        <f t="shared" ca="1" si="0"/>
        <v>4</v>
      </c>
      <c r="E7">
        <f t="shared" ca="1" si="0"/>
        <v>46</v>
      </c>
      <c r="F7">
        <f t="shared" ca="1" si="0"/>
        <v>70</v>
      </c>
      <c r="G7">
        <f t="shared" ca="1" si="0"/>
        <v>46</v>
      </c>
      <c r="H7">
        <f t="shared" ca="1" si="0"/>
        <v>0</v>
      </c>
      <c r="I7">
        <f t="shared" ca="1" si="0"/>
        <v>46</v>
      </c>
      <c r="J7">
        <f t="shared" ca="1" si="0"/>
        <v>7820</v>
      </c>
      <c r="K7">
        <f t="shared" ca="1" si="0"/>
        <v>0</v>
      </c>
      <c r="L7">
        <f t="shared" ca="1" si="0"/>
        <v>0</v>
      </c>
      <c r="M7">
        <f t="shared" ca="1" si="1"/>
        <v>7820</v>
      </c>
      <c r="N7">
        <f ca="1">IF($C7="","",INDEX(Data,$C7,N$2))</f>
        <v>170</v>
      </c>
      <c r="O7">
        <f t="shared" ca="1" si="2"/>
        <v>170</v>
      </c>
      <c r="P7">
        <f t="shared" ca="1" si="2"/>
        <v>111.71428571428571</v>
      </c>
      <c r="Q7">
        <f t="shared" ca="1" si="2"/>
        <v>0.65714285714285714</v>
      </c>
      <c r="R7">
        <f t="shared" ca="1" si="2"/>
        <v>2439.84</v>
      </c>
      <c r="S7">
        <f t="shared" ca="1" si="2"/>
        <v>125.12</v>
      </c>
      <c r="T7">
        <f t="shared" ca="1" si="2"/>
        <v>4879.68</v>
      </c>
      <c r="X7" t="b">
        <f t="shared" ca="1" si="5"/>
        <v>0</v>
      </c>
      <c r="Y7" t="s">
        <v>30</v>
      </c>
    </row>
    <row r="8" spans="1:25">
      <c r="A8">
        <v>5</v>
      </c>
      <c r="B8" s="1">
        <f t="shared" si="3"/>
        <v>39969</v>
      </c>
      <c r="C8" s="7">
        <f t="shared" ca="1" si="4"/>
        <v>156</v>
      </c>
      <c r="D8">
        <f t="shared" ca="1" si="0"/>
        <v>5</v>
      </c>
      <c r="E8">
        <f t="shared" ca="1" si="0"/>
        <v>68</v>
      </c>
      <c r="F8">
        <f t="shared" ca="1" si="0"/>
        <v>70</v>
      </c>
      <c r="G8">
        <f t="shared" ca="1" si="0"/>
        <v>46</v>
      </c>
      <c r="H8">
        <f t="shared" ca="1" si="0"/>
        <v>0</v>
      </c>
      <c r="I8">
        <f t="shared" ca="1" si="0"/>
        <v>46</v>
      </c>
      <c r="J8">
        <f t="shared" ca="1" si="0"/>
        <v>13668</v>
      </c>
      <c r="K8">
        <f t="shared" ca="1" si="0"/>
        <v>0</v>
      </c>
      <c r="L8">
        <f t="shared" ca="1" si="0"/>
        <v>0</v>
      </c>
      <c r="M8">
        <f t="shared" ca="1" si="1"/>
        <v>13668</v>
      </c>
      <c r="N8">
        <f t="shared" ca="1" si="2"/>
        <v>297.13043478260869</v>
      </c>
      <c r="O8">
        <f t="shared" ca="1" si="2"/>
        <v>201</v>
      </c>
      <c r="P8">
        <f t="shared" ca="1" si="2"/>
        <v>195.25714285714287</v>
      </c>
      <c r="Q8">
        <f t="shared" ca="1" si="2"/>
        <v>0.97142857142857142</v>
      </c>
      <c r="R8">
        <f t="shared" ca="1" si="2"/>
        <v>5318.28</v>
      </c>
      <c r="S8">
        <f t="shared" ca="1" si="2"/>
        <v>483.48</v>
      </c>
      <c r="T8">
        <f t="shared" ca="1" si="2"/>
        <v>9024.9599999999991</v>
      </c>
      <c r="X8" t="b">
        <f t="shared" ca="1" si="5"/>
        <v>0</v>
      </c>
      <c r="Y8" t="s">
        <v>31</v>
      </c>
    </row>
    <row r="9" spans="1:25">
      <c r="A9">
        <v>6</v>
      </c>
      <c r="B9" s="1">
        <f t="shared" si="3"/>
        <v>39970</v>
      </c>
      <c r="C9" s="7">
        <f t="shared" ca="1" si="4"/>
        <v>157</v>
      </c>
      <c r="D9">
        <f t="shared" ca="1" si="0"/>
        <v>6</v>
      </c>
      <c r="E9">
        <f t="shared" ca="1" si="0"/>
        <v>71</v>
      </c>
      <c r="F9">
        <f t="shared" ca="1" si="0"/>
        <v>70</v>
      </c>
      <c r="G9">
        <f t="shared" ca="1" si="0"/>
        <v>65</v>
      </c>
      <c r="H9">
        <f t="shared" ca="1" si="0"/>
        <v>0</v>
      </c>
      <c r="I9">
        <f t="shared" ca="1" si="0"/>
        <v>65</v>
      </c>
      <c r="J9">
        <f t="shared" ca="1" si="0"/>
        <v>16046</v>
      </c>
      <c r="K9">
        <f t="shared" ca="1" si="0"/>
        <v>0</v>
      </c>
      <c r="L9">
        <f t="shared" ca="1" si="0"/>
        <v>0</v>
      </c>
      <c r="M9">
        <f t="shared" ca="1" si="1"/>
        <v>16046</v>
      </c>
      <c r="N9">
        <f t="shared" ca="1" si="2"/>
        <v>246.86153846153846</v>
      </c>
      <c r="O9">
        <f t="shared" ca="1" si="2"/>
        <v>226</v>
      </c>
      <c r="P9">
        <f t="shared" ca="1" si="2"/>
        <v>229.22857142857143</v>
      </c>
      <c r="Q9">
        <f t="shared" ca="1" si="2"/>
        <v>1.0142857142857142</v>
      </c>
      <c r="R9">
        <f t="shared" ca="1" si="2"/>
        <v>6929.6</v>
      </c>
      <c r="S9">
        <f t="shared" ca="1" si="2"/>
        <v>346.48</v>
      </c>
      <c r="T9">
        <f t="shared" ca="1" si="2"/>
        <v>11087.36</v>
      </c>
      <c r="X9" t="b">
        <f t="shared" ca="1" si="5"/>
        <v>0</v>
      </c>
      <c r="Y9" t="s">
        <v>32</v>
      </c>
    </row>
    <row r="10" spans="1:25">
      <c r="A10">
        <v>7</v>
      </c>
      <c r="B10" s="1">
        <f t="shared" si="3"/>
        <v>39971</v>
      </c>
      <c r="C10" s="7">
        <f t="shared" ca="1" si="4"/>
        <v>158</v>
      </c>
      <c r="D10">
        <f t="shared" ca="1" si="0"/>
        <v>7</v>
      </c>
      <c r="E10">
        <f t="shared" ca="1" si="0"/>
        <v>56</v>
      </c>
      <c r="F10">
        <f t="shared" ca="1" si="0"/>
        <v>71</v>
      </c>
      <c r="G10">
        <f t="shared" ca="1" si="0"/>
        <v>34</v>
      </c>
      <c r="H10">
        <f t="shared" ca="1" si="0"/>
        <v>0</v>
      </c>
      <c r="I10">
        <f t="shared" ca="1" si="0"/>
        <v>34</v>
      </c>
      <c r="J10">
        <f t="shared" ca="1" si="0"/>
        <v>10136</v>
      </c>
      <c r="K10">
        <f t="shared" ca="1" si="0"/>
        <v>0</v>
      </c>
      <c r="L10">
        <f t="shared" ca="1" si="0"/>
        <v>128</v>
      </c>
      <c r="M10">
        <f t="shared" ca="1" si="1"/>
        <v>10264</v>
      </c>
      <c r="N10">
        <f t="shared" ca="1" si="2"/>
        <v>301.88235294117646</v>
      </c>
      <c r="O10">
        <f t="shared" ca="1" si="2"/>
        <v>183.28571428571428</v>
      </c>
      <c r="P10">
        <f t="shared" ca="1" si="2"/>
        <v>144.56338028169012</v>
      </c>
      <c r="Q10">
        <f t="shared" ca="1" si="2"/>
        <v>0.78873239436619713</v>
      </c>
      <c r="R10">
        <f t="shared" ca="1" si="2"/>
        <v>3269.28</v>
      </c>
      <c r="S10">
        <f t="shared" ca="1" si="2"/>
        <v>233.52</v>
      </c>
      <c r="T10">
        <f t="shared" ca="1" si="2"/>
        <v>4203.3599999999997</v>
      </c>
      <c r="X10" t="b">
        <f t="shared" ca="1" si="5"/>
        <v>0</v>
      </c>
      <c r="Y10" t="s">
        <v>33</v>
      </c>
    </row>
    <row r="11" spans="1:25">
      <c r="A11">
        <v>8</v>
      </c>
      <c r="B11" s="1">
        <f t="shared" si="3"/>
        <v>39972</v>
      </c>
      <c r="C11" s="7">
        <f t="shared" ca="1" si="4"/>
        <v>159</v>
      </c>
      <c r="D11">
        <f t="shared" ca="1" si="0"/>
        <v>1</v>
      </c>
      <c r="E11">
        <f t="shared" ca="1" si="0"/>
        <v>53</v>
      </c>
      <c r="F11">
        <f t="shared" ca="1" si="0"/>
        <v>70</v>
      </c>
      <c r="G11">
        <f t="shared" ca="1" si="0"/>
        <v>46</v>
      </c>
      <c r="H11">
        <f t="shared" ca="1" si="0"/>
        <v>0</v>
      </c>
      <c r="I11">
        <f t="shared" ca="1" si="0"/>
        <v>46</v>
      </c>
      <c r="J11">
        <f t="shared" ca="1" si="0"/>
        <v>9010</v>
      </c>
      <c r="K11">
        <f t="shared" ca="1" si="0"/>
        <v>0</v>
      </c>
      <c r="L11">
        <f t="shared" ca="1" si="0"/>
        <v>0</v>
      </c>
      <c r="M11">
        <f t="shared" ca="1" si="1"/>
        <v>9010</v>
      </c>
      <c r="N11">
        <f t="shared" ca="1" si="2"/>
        <v>195.86956521739131</v>
      </c>
      <c r="O11">
        <f t="shared" ca="1" si="2"/>
        <v>170</v>
      </c>
      <c r="P11">
        <f t="shared" ca="1" si="2"/>
        <v>128.71428571428572</v>
      </c>
      <c r="Q11">
        <f t="shared" ca="1" si="2"/>
        <v>0.75714285714285712</v>
      </c>
      <c r="R11">
        <f t="shared" ca="1" si="2"/>
        <v>3273.28</v>
      </c>
      <c r="S11">
        <f t="shared" ca="1" si="2"/>
        <v>0</v>
      </c>
      <c r="T11">
        <f t="shared" ca="1" si="2"/>
        <v>6239.69</v>
      </c>
      <c r="X11" t="b">
        <f t="shared" ca="1" si="5"/>
        <v>0</v>
      </c>
      <c r="Y11" t="s">
        <v>34</v>
      </c>
    </row>
    <row r="12" spans="1:25">
      <c r="A12">
        <v>9</v>
      </c>
      <c r="B12" s="1">
        <f t="shared" si="3"/>
        <v>39973</v>
      </c>
      <c r="C12" s="7">
        <f t="shared" ca="1" si="4"/>
        <v>160</v>
      </c>
      <c r="D12">
        <f t="shared" ca="1" si="0"/>
        <v>2</v>
      </c>
      <c r="E12">
        <f t="shared" ca="1" si="0"/>
        <v>49</v>
      </c>
      <c r="F12">
        <f t="shared" ca="1" si="0"/>
        <v>70</v>
      </c>
      <c r="G12">
        <f t="shared" ca="1" si="0"/>
        <v>65</v>
      </c>
      <c r="H12">
        <f t="shared" ca="1" si="0"/>
        <v>0</v>
      </c>
      <c r="I12">
        <f t="shared" ca="1" si="0"/>
        <v>65</v>
      </c>
      <c r="J12">
        <f t="shared" ca="1" si="0"/>
        <v>4949</v>
      </c>
      <c r="K12">
        <f t="shared" ca="1" si="0"/>
        <v>0</v>
      </c>
      <c r="L12">
        <f t="shared" ca="1" si="0"/>
        <v>0</v>
      </c>
      <c r="M12">
        <f t="shared" ca="1" si="1"/>
        <v>4949</v>
      </c>
      <c r="N12">
        <f t="shared" ca="1" si="2"/>
        <v>76.138461538461542</v>
      </c>
      <c r="O12">
        <f t="shared" ca="1" si="2"/>
        <v>101</v>
      </c>
      <c r="P12">
        <f t="shared" ca="1" si="2"/>
        <v>70.699999999999989</v>
      </c>
      <c r="Q12">
        <f t="shared" ca="1" si="2"/>
        <v>0.7</v>
      </c>
      <c r="R12">
        <f t="shared" ca="1" si="2"/>
        <v>3148.74</v>
      </c>
      <c r="S12">
        <f t="shared" ca="1" si="2"/>
        <v>277.83</v>
      </c>
      <c r="T12">
        <f t="shared" ca="1" si="2"/>
        <v>5649.21</v>
      </c>
      <c r="X12" t="b">
        <f t="shared" ca="1" si="5"/>
        <v>0</v>
      </c>
      <c r="Y12" t="s">
        <v>35</v>
      </c>
    </row>
    <row r="13" spans="1:25">
      <c r="A13">
        <v>10</v>
      </c>
      <c r="B13" s="1">
        <f t="shared" si="3"/>
        <v>39974</v>
      </c>
      <c r="C13" s="7">
        <f t="shared" ca="1" si="4"/>
        <v>161</v>
      </c>
      <c r="D13">
        <f t="shared" ca="1" si="0"/>
        <v>3</v>
      </c>
      <c r="E13">
        <f t="shared" ca="1" si="0"/>
        <v>51</v>
      </c>
      <c r="F13">
        <f t="shared" ca="1" si="0"/>
        <v>71</v>
      </c>
      <c r="G13">
        <f t="shared" ca="1" si="0"/>
        <v>57</v>
      </c>
      <c r="H13">
        <f t="shared" ca="1" si="0"/>
        <v>0</v>
      </c>
      <c r="I13">
        <f t="shared" ca="1" si="0"/>
        <v>57</v>
      </c>
      <c r="J13">
        <f t="shared" ca="1" si="0"/>
        <v>6120</v>
      </c>
      <c r="K13">
        <f t="shared" ca="1" si="0"/>
        <v>0</v>
      </c>
      <c r="L13">
        <f t="shared" ca="1" si="0"/>
        <v>0</v>
      </c>
      <c r="M13">
        <f t="shared" ca="1" si="1"/>
        <v>6120</v>
      </c>
      <c r="N13">
        <f t="shared" ca="1" si="2"/>
        <v>107.36842105263158</v>
      </c>
      <c r="O13">
        <f t="shared" ca="1" si="2"/>
        <v>120</v>
      </c>
      <c r="P13">
        <f t="shared" ca="1" si="2"/>
        <v>86.197183098591552</v>
      </c>
      <c r="Q13">
        <f t="shared" ca="1" si="2"/>
        <v>0.71830985915492962</v>
      </c>
      <c r="R13">
        <f t="shared" ca="1" si="2"/>
        <v>2907</v>
      </c>
      <c r="S13">
        <f t="shared" ca="1" si="2"/>
        <v>0</v>
      </c>
      <c r="T13">
        <f t="shared" ca="1" si="2"/>
        <v>3136.5</v>
      </c>
      <c r="X13" t="b">
        <f t="shared" ca="1" si="5"/>
        <v>0</v>
      </c>
      <c r="Y13" t="s">
        <v>36</v>
      </c>
    </row>
    <row r="14" spans="1:25">
      <c r="A14">
        <v>11</v>
      </c>
      <c r="B14" s="1">
        <f t="shared" si="3"/>
        <v>39975</v>
      </c>
      <c r="C14" s="7">
        <f t="shared" ca="1" si="4"/>
        <v>162</v>
      </c>
      <c r="D14">
        <f t="shared" ref="D14:L23" ca="1" si="6">IF($C14="","",INDEX(Data,$C14,D$2))</f>
        <v>4</v>
      </c>
      <c r="E14">
        <f t="shared" ca="1" si="6"/>
        <v>53</v>
      </c>
      <c r="F14">
        <f t="shared" ca="1" si="6"/>
        <v>71</v>
      </c>
      <c r="G14">
        <f t="shared" ca="1" si="6"/>
        <v>34</v>
      </c>
      <c r="H14">
        <f t="shared" ca="1" si="6"/>
        <v>0</v>
      </c>
      <c r="I14">
        <f t="shared" ca="1" si="6"/>
        <v>34</v>
      </c>
      <c r="J14">
        <f t="shared" ca="1" si="6"/>
        <v>10441</v>
      </c>
      <c r="K14">
        <f t="shared" ca="1" si="6"/>
        <v>0</v>
      </c>
      <c r="L14">
        <f t="shared" ca="1" si="6"/>
        <v>0</v>
      </c>
      <c r="M14">
        <f t="shared" ca="1" si="1"/>
        <v>10441</v>
      </c>
      <c r="N14">
        <f t="shared" ref="N14:T23" ca="1" si="7">IF($C14="","",INDEX(Data,$C14,N$2))</f>
        <v>307.08823529411762</v>
      </c>
      <c r="O14">
        <f t="shared" ca="1" si="7"/>
        <v>197</v>
      </c>
      <c r="P14">
        <f t="shared" ca="1" si="7"/>
        <v>147.05633802816902</v>
      </c>
      <c r="Q14">
        <f t="shared" ca="1" si="7"/>
        <v>0.74647887323943662</v>
      </c>
      <c r="R14">
        <f t="shared" ca="1" si="7"/>
        <v>2356.38</v>
      </c>
      <c r="S14">
        <f t="shared" ca="1" si="7"/>
        <v>181.26</v>
      </c>
      <c r="T14">
        <f t="shared" ca="1" si="7"/>
        <v>4833.6000000000004</v>
      </c>
      <c r="X14" t="b">
        <f t="shared" ca="1" si="5"/>
        <v>0</v>
      </c>
      <c r="Y14" t="s">
        <v>37</v>
      </c>
    </row>
    <row r="15" spans="1:25">
      <c r="A15">
        <v>12</v>
      </c>
      <c r="B15" s="1">
        <f t="shared" si="3"/>
        <v>39976</v>
      </c>
      <c r="C15" s="7">
        <f t="shared" ca="1" si="4"/>
        <v>163</v>
      </c>
      <c r="D15">
        <f t="shared" ca="1" si="6"/>
        <v>5</v>
      </c>
      <c r="E15">
        <f t="shared" ca="1" si="6"/>
        <v>68</v>
      </c>
      <c r="F15">
        <f t="shared" ca="1" si="6"/>
        <v>71</v>
      </c>
      <c r="G15">
        <f t="shared" ca="1" si="6"/>
        <v>66</v>
      </c>
      <c r="H15">
        <f t="shared" ca="1" si="6"/>
        <v>0</v>
      </c>
      <c r="I15">
        <f t="shared" ca="1" si="6"/>
        <v>66</v>
      </c>
      <c r="J15">
        <f t="shared" ca="1" si="6"/>
        <v>14076</v>
      </c>
      <c r="K15">
        <f t="shared" ca="1" si="6"/>
        <v>0</v>
      </c>
      <c r="L15">
        <f t="shared" ca="1" si="6"/>
        <v>15</v>
      </c>
      <c r="M15">
        <f t="shared" ca="1" si="1"/>
        <v>14091</v>
      </c>
      <c r="N15">
        <f t="shared" ca="1" si="7"/>
        <v>213.5</v>
      </c>
      <c r="O15">
        <f t="shared" ca="1" si="7"/>
        <v>207.22058823529412</v>
      </c>
      <c r="P15">
        <f t="shared" ca="1" si="7"/>
        <v>198.46478873239434</v>
      </c>
      <c r="Q15">
        <f t="shared" ca="1" si="7"/>
        <v>0.95774647887323938</v>
      </c>
      <c r="R15">
        <f t="shared" ca="1" si="7"/>
        <v>6454.56</v>
      </c>
      <c r="S15">
        <f t="shared" ca="1" si="7"/>
        <v>0</v>
      </c>
      <c r="T15">
        <f t="shared" ca="1" si="7"/>
        <v>11833.36</v>
      </c>
      <c r="X15" t="b">
        <f t="shared" ca="1" si="5"/>
        <v>0</v>
      </c>
      <c r="Y15" t="s">
        <v>38</v>
      </c>
    </row>
    <row r="16" spans="1:25">
      <c r="A16">
        <v>13</v>
      </c>
      <c r="B16" s="1">
        <f t="shared" si="3"/>
        <v>39977</v>
      </c>
      <c r="C16" s="7">
        <f t="shared" ca="1" si="4"/>
        <v>164</v>
      </c>
      <c r="D16">
        <f t="shared" ca="1" si="6"/>
        <v>6</v>
      </c>
      <c r="E16">
        <f t="shared" ca="1" si="6"/>
        <v>69</v>
      </c>
      <c r="F16">
        <f t="shared" ca="1" si="6"/>
        <v>71</v>
      </c>
      <c r="G16">
        <f t="shared" ca="1" si="6"/>
        <v>65</v>
      </c>
      <c r="H16">
        <f t="shared" ca="1" si="6"/>
        <v>0</v>
      </c>
      <c r="I16">
        <f t="shared" ca="1" si="6"/>
        <v>65</v>
      </c>
      <c r="J16">
        <f t="shared" ca="1" si="6"/>
        <v>14835</v>
      </c>
      <c r="K16">
        <f t="shared" ca="1" si="6"/>
        <v>0</v>
      </c>
      <c r="L16">
        <f t="shared" ca="1" si="6"/>
        <v>5</v>
      </c>
      <c r="M16">
        <f t="shared" ca="1" si="1"/>
        <v>14840</v>
      </c>
      <c r="N16">
        <f t="shared" ca="1" si="7"/>
        <v>228.30769230769232</v>
      </c>
      <c r="O16">
        <f t="shared" ca="1" si="7"/>
        <v>215.07246376811594</v>
      </c>
      <c r="P16">
        <f t="shared" ca="1" si="7"/>
        <v>209.01408450704227</v>
      </c>
      <c r="Q16">
        <f t="shared" ca="1" si="7"/>
        <v>0.971830985915493</v>
      </c>
      <c r="R16">
        <f t="shared" ca="1" si="7"/>
        <v>4160.7</v>
      </c>
      <c r="S16">
        <f t="shared" ca="1" si="7"/>
        <v>0</v>
      </c>
      <c r="T16">
        <f t="shared" ca="1" si="7"/>
        <v>8182.71</v>
      </c>
      <c r="X16" t="b">
        <f t="shared" ca="1" si="5"/>
        <v>0</v>
      </c>
    </row>
    <row r="17" spans="1:26">
      <c r="A17">
        <v>14</v>
      </c>
      <c r="B17" s="1">
        <f t="shared" si="3"/>
        <v>39978</v>
      </c>
      <c r="C17" s="7">
        <f t="shared" ca="1" si="4"/>
        <v>165</v>
      </c>
      <c r="D17">
        <f t="shared" ca="1" si="6"/>
        <v>7</v>
      </c>
      <c r="E17">
        <f t="shared" ca="1" si="6"/>
        <v>53</v>
      </c>
      <c r="F17">
        <f t="shared" ca="1" si="6"/>
        <v>71</v>
      </c>
      <c r="G17">
        <f t="shared" ca="1" si="6"/>
        <v>62</v>
      </c>
      <c r="H17">
        <f t="shared" ca="1" si="6"/>
        <v>0</v>
      </c>
      <c r="I17">
        <f t="shared" ca="1" si="6"/>
        <v>62</v>
      </c>
      <c r="J17">
        <f t="shared" ca="1" si="6"/>
        <v>5883</v>
      </c>
      <c r="K17">
        <f t="shared" ca="1" si="6"/>
        <v>0</v>
      </c>
      <c r="L17">
        <f t="shared" ca="1" si="6"/>
        <v>0</v>
      </c>
      <c r="M17">
        <f t="shared" ca="1" si="1"/>
        <v>5883</v>
      </c>
      <c r="N17">
        <f t="shared" ca="1" si="7"/>
        <v>94.887096774193552</v>
      </c>
      <c r="O17">
        <f t="shared" ca="1" si="7"/>
        <v>111</v>
      </c>
      <c r="P17">
        <f t="shared" ca="1" si="7"/>
        <v>82.859154929577471</v>
      </c>
      <c r="Q17">
        <f t="shared" ca="1" si="7"/>
        <v>0.74647887323943662</v>
      </c>
      <c r="R17">
        <f t="shared" ca="1" si="7"/>
        <v>3480.51</v>
      </c>
      <c r="S17">
        <f t="shared" ca="1" si="7"/>
        <v>316.41000000000003</v>
      </c>
      <c r="T17">
        <f t="shared" ca="1" si="7"/>
        <v>5168.03</v>
      </c>
      <c r="X17" t="b">
        <f t="shared" ca="1" si="5"/>
        <v>0</v>
      </c>
      <c r="Y17" s="8" t="s">
        <v>41</v>
      </c>
    </row>
    <row r="18" spans="1:26">
      <c r="A18">
        <v>15</v>
      </c>
      <c r="B18" s="1">
        <f t="shared" si="3"/>
        <v>39979</v>
      </c>
      <c r="C18" s="7">
        <f t="shared" ca="1" si="4"/>
        <v>166</v>
      </c>
      <c r="D18">
        <f t="shared" ca="1" si="6"/>
        <v>1</v>
      </c>
      <c r="E18">
        <f t="shared" ca="1" si="6"/>
        <v>56</v>
      </c>
      <c r="F18">
        <f t="shared" ca="1" si="6"/>
        <v>69</v>
      </c>
      <c r="G18">
        <f t="shared" ca="1" si="6"/>
        <v>45</v>
      </c>
      <c r="H18">
        <f t="shared" ca="1" si="6"/>
        <v>0</v>
      </c>
      <c r="I18">
        <f t="shared" ca="1" si="6"/>
        <v>45</v>
      </c>
      <c r="J18">
        <f t="shared" ca="1" si="6"/>
        <v>6104</v>
      </c>
      <c r="K18">
        <f t="shared" ca="1" si="6"/>
        <v>0</v>
      </c>
      <c r="L18">
        <f t="shared" ca="1" si="6"/>
        <v>0</v>
      </c>
      <c r="M18">
        <f t="shared" ca="1" si="1"/>
        <v>6104</v>
      </c>
      <c r="N18">
        <f t="shared" ca="1" si="7"/>
        <v>135.64444444444445</v>
      </c>
      <c r="O18">
        <f t="shared" ca="1" si="7"/>
        <v>109</v>
      </c>
      <c r="P18">
        <f t="shared" ca="1" si="7"/>
        <v>88.463768115942031</v>
      </c>
      <c r="Q18">
        <f t="shared" ca="1" si="7"/>
        <v>0.81159420289855078</v>
      </c>
      <c r="R18">
        <f t="shared" ca="1" si="7"/>
        <v>4878.72</v>
      </c>
      <c r="S18">
        <f t="shared" ca="1" si="7"/>
        <v>0</v>
      </c>
      <c r="T18">
        <f t="shared" ca="1" si="7"/>
        <v>8648.64</v>
      </c>
      <c r="X18" t="b">
        <f t="shared" ca="1" si="5"/>
        <v>0</v>
      </c>
    </row>
    <row r="19" spans="1:26">
      <c r="A19">
        <v>16</v>
      </c>
      <c r="B19" s="1">
        <f t="shared" si="3"/>
        <v>39980</v>
      </c>
      <c r="C19" s="7">
        <f t="shared" ca="1" si="4"/>
        <v>167</v>
      </c>
      <c r="D19">
        <f t="shared" ca="1" si="6"/>
        <v>2</v>
      </c>
      <c r="E19">
        <f t="shared" ca="1" si="6"/>
        <v>53</v>
      </c>
      <c r="F19">
        <f t="shared" ca="1" si="6"/>
        <v>71</v>
      </c>
      <c r="G19">
        <f t="shared" ca="1" si="6"/>
        <v>69</v>
      </c>
      <c r="H19">
        <f t="shared" ca="1" si="6"/>
        <v>0</v>
      </c>
      <c r="I19">
        <f t="shared" ca="1" si="6"/>
        <v>69</v>
      </c>
      <c r="J19">
        <f t="shared" ca="1" si="6"/>
        <v>9593</v>
      </c>
      <c r="K19">
        <f t="shared" ca="1" si="6"/>
        <v>0</v>
      </c>
      <c r="L19">
        <f t="shared" ca="1" si="6"/>
        <v>0</v>
      </c>
      <c r="M19">
        <f t="shared" ca="1" si="1"/>
        <v>9593</v>
      </c>
      <c r="N19">
        <f t="shared" ca="1" si="7"/>
        <v>139.02898550724638</v>
      </c>
      <c r="O19">
        <f t="shared" ca="1" si="7"/>
        <v>181</v>
      </c>
      <c r="P19">
        <f t="shared" ca="1" si="7"/>
        <v>135.11267605633802</v>
      </c>
      <c r="Q19">
        <f t="shared" ca="1" si="7"/>
        <v>0.74647887323943662</v>
      </c>
      <c r="R19">
        <f t="shared" ca="1" si="7"/>
        <v>3549.94</v>
      </c>
      <c r="S19">
        <f t="shared" ca="1" si="7"/>
        <v>104.41</v>
      </c>
      <c r="T19">
        <f t="shared" ca="1" si="7"/>
        <v>4385.22</v>
      </c>
      <c r="X19" t="b">
        <f t="shared" ca="1" si="5"/>
        <v>0</v>
      </c>
      <c r="Y19" t="s">
        <v>23</v>
      </c>
      <c r="Z19" s="11">
        <f ca="1">Dashboard!F6</f>
        <v>291856</v>
      </c>
    </row>
    <row r="20" spans="1:26">
      <c r="A20">
        <v>17</v>
      </c>
      <c r="B20" s="1">
        <f t="shared" si="3"/>
        <v>39981</v>
      </c>
      <c r="C20" s="7">
        <f t="shared" ca="1" si="4"/>
        <v>168</v>
      </c>
      <c r="D20">
        <f t="shared" ca="1" si="6"/>
        <v>3</v>
      </c>
      <c r="E20">
        <f t="shared" ca="1" si="6"/>
        <v>43</v>
      </c>
      <c r="F20">
        <f t="shared" ca="1" si="6"/>
        <v>71</v>
      </c>
      <c r="G20">
        <f t="shared" ca="1" si="6"/>
        <v>69</v>
      </c>
      <c r="H20">
        <f t="shared" ca="1" si="6"/>
        <v>0</v>
      </c>
      <c r="I20">
        <f t="shared" ca="1" si="6"/>
        <v>69</v>
      </c>
      <c r="J20">
        <f t="shared" ca="1" si="6"/>
        <v>7740</v>
      </c>
      <c r="K20">
        <f t="shared" ca="1" si="6"/>
        <v>0</v>
      </c>
      <c r="L20">
        <f t="shared" ca="1" si="6"/>
        <v>0</v>
      </c>
      <c r="M20">
        <f t="shared" ca="1" si="1"/>
        <v>7740</v>
      </c>
      <c r="N20">
        <f t="shared" ca="1" si="7"/>
        <v>112.17391304347827</v>
      </c>
      <c r="O20">
        <f t="shared" ca="1" si="7"/>
        <v>180</v>
      </c>
      <c r="P20">
        <f t="shared" ca="1" si="7"/>
        <v>109.01408450704224</v>
      </c>
      <c r="Q20">
        <f t="shared" ca="1" si="7"/>
        <v>0.60563380281690138</v>
      </c>
      <c r="R20">
        <f t="shared" ca="1" si="7"/>
        <v>3034.08</v>
      </c>
      <c r="S20">
        <f t="shared" ca="1" si="7"/>
        <v>189.63</v>
      </c>
      <c r="T20">
        <f t="shared" ca="1" si="7"/>
        <v>4993.59</v>
      </c>
      <c r="X20" t="b">
        <f t="shared" ca="1" si="5"/>
        <v>0</v>
      </c>
      <c r="Y20" t="s">
        <v>24</v>
      </c>
      <c r="Z20" s="11">
        <f ca="1">Dashboard!F7</f>
        <v>114841.09000000001</v>
      </c>
    </row>
    <row r="21" spans="1:26">
      <c r="A21">
        <v>18</v>
      </c>
      <c r="B21" s="1">
        <f t="shared" si="3"/>
        <v>39982</v>
      </c>
      <c r="C21" s="7">
        <f t="shared" ca="1" si="4"/>
        <v>169</v>
      </c>
      <c r="D21">
        <f t="shared" ca="1" si="6"/>
        <v>4</v>
      </c>
      <c r="E21">
        <f t="shared" ca="1" si="6"/>
        <v>49</v>
      </c>
      <c r="F21">
        <f t="shared" ca="1" si="6"/>
        <v>71</v>
      </c>
      <c r="G21">
        <f t="shared" ca="1" si="6"/>
        <v>34</v>
      </c>
      <c r="H21">
        <f t="shared" ca="1" si="6"/>
        <v>0</v>
      </c>
      <c r="I21">
        <f t="shared" ca="1" si="6"/>
        <v>34</v>
      </c>
      <c r="J21">
        <f t="shared" ca="1" si="6"/>
        <v>8526</v>
      </c>
      <c r="K21">
        <f t="shared" ca="1" si="6"/>
        <v>0</v>
      </c>
      <c r="L21">
        <f t="shared" ca="1" si="6"/>
        <v>0</v>
      </c>
      <c r="M21">
        <f t="shared" ca="1" si="1"/>
        <v>8526</v>
      </c>
      <c r="N21">
        <f t="shared" ca="1" si="7"/>
        <v>250.76470588235293</v>
      </c>
      <c r="O21">
        <f t="shared" ca="1" si="7"/>
        <v>174</v>
      </c>
      <c r="P21">
        <f t="shared" ca="1" si="7"/>
        <v>120.08450704225352</v>
      </c>
      <c r="Q21">
        <f t="shared" ca="1" si="7"/>
        <v>0.6901408450704225</v>
      </c>
      <c r="R21">
        <f t="shared" ca="1" si="7"/>
        <v>4013.1</v>
      </c>
      <c r="S21">
        <f t="shared" ca="1" si="7"/>
        <v>0</v>
      </c>
      <c r="T21">
        <f t="shared" ca="1" si="7"/>
        <v>5255.25</v>
      </c>
      <c r="X21" t="b">
        <f t="shared" ca="1" si="5"/>
        <v>0</v>
      </c>
      <c r="Y21" t="s">
        <v>25</v>
      </c>
      <c r="Z21" s="11">
        <f ca="1">Dashboard!F8</f>
        <v>4580.74</v>
      </c>
    </row>
    <row r="22" spans="1:26">
      <c r="A22">
        <v>19</v>
      </c>
      <c r="B22" s="1">
        <f t="shared" si="3"/>
        <v>39983</v>
      </c>
      <c r="C22" s="7">
        <f t="shared" ca="1" si="4"/>
        <v>170</v>
      </c>
      <c r="D22">
        <f t="shared" ca="1" si="6"/>
        <v>5</v>
      </c>
      <c r="E22">
        <f t="shared" ca="1" si="6"/>
        <v>65</v>
      </c>
      <c r="F22">
        <f t="shared" ca="1" si="6"/>
        <v>71</v>
      </c>
      <c r="G22">
        <f t="shared" ca="1" si="6"/>
        <v>43</v>
      </c>
      <c r="H22">
        <f t="shared" ca="1" si="6"/>
        <v>0</v>
      </c>
      <c r="I22">
        <f t="shared" ca="1" si="6"/>
        <v>43</v>
      </c>
      <c r="J22">
        <f t="shared" ca="1" si="6"/>
        <v>15665</v>
      </c>
      <c r="K22">
        <f t="shared" ca="1" si="6"/>
        <v>0</v>
      </c>
      <c r="L22">
        <f t="shared" ca="1" si="6"/>
        <v>168</v>
      </c>
      <c r="M22">
        <f t="shared" ca="1" si="1"/>
        <v>15833</v>
      </c>
      <c r="N22">
        <f t="shared" ca="1" si="7"/>
        <v>368.2093023255814</v>
      </c>
      <c r="O22">
        <f t="shared" ca="1" si="7"/>
        <v>243.58461538461538</v>
      </c>
      <c r="P22">
        <f t="shared" ca="1" si="7"/>
        <v>223</v>
      </c>
      <c r="Q22">
        <f t="shared" ca="1" si="7"/>
        <v>0.91549295774647887</v>
      </c>
      <c r="R22">
        <f t="shared" ca="1" si="7"/>
        <v>5475.6</v>
      </c>
      <c r="S22">
        <f t="shared" ca="1" si="7"/>
        <v>304.2</v>
      </c>
      <c r="T22">
        <f t="shared" ca="1" si="7"/>
        <v>8669.7000000000007</v>
      </c>
      <c r="X22" t="b">
        <f t="shared" ca="1" si="5"/>
        <v>0</v>
      </c>
      <c r="Y22" t="s">
        <v>26</v>
      </c>
      <c r="Z22" s="11">
        <f ca="1">Dashboard!F9</f>
        <v>175104.66999999998</v>
      </c>
    </row>
    <row r="23" spans="1:26">
      <c r="A23">
        <v>20</v>
      </c>
      <c r="B23" s="1">
        <f t="shared" si="3"/>
        <v>39984</v>
      </c>
      <c r="C23" s="7">
        <f t="shared" ca="1" si="4"/>
        <v>171</v>
      </c>
      <c r="D23">
        <f t="shared" ca="1" si="6"/>
        <v>6</v>
      </c>
      <c r="E23">
        <f t="shared" ca="1" si="6"/>
        <v>71</v>
      </c>
      <c r="F23">
        <f t="shared" ca="1" si="6"/>
        <v>71</v>
      </c>
      <c r="G23">
        <f t="shared" ca="1" si="6"/>
        <v>41</v>
      </c>
      <c r="H23">
        <f t="shared" ca="1" si="6"/>
        <v>0</v>
      </c>
      <c r="I23">
        <f t="shared" ca="1" si="6"/>
        <v>41</v>
      </c>
      <c r="J23">
        <f t="shared" ca="1" si="6"/>
        <v>16543</v>
      </c>
      <c r="K23">
        <f t="shared" ca="1" si="6"/>
        <v>0</v>
      </c>
      <c r="L23">
        <f t="shared" ca="1" si="6"/>
        <v>225</v>
      </c>
      <c r="M23">
        <f t="shared" ca="1" si="1"/>
        <v>16768</v>
      </c>
      <c r="N23">
        <f t="shared" ca="1" si="7"/>
        <v>408.97560975609758</v>
      </c>
      <c r="O23">
        <f t="shared" ca="1" si="7"/>
        <v>236.16901408450704</v>
      </c>
      <c r="P23">
        <f t="shared" ca="1" si="7"/>
        <v>236.16901408450704</v>
      </c>
      <c r="Q23">
        <f t="shared" ca="1" si="7"/>
        <v>1</v>
      </c>
      <c r="R23">
        <f t="shared" ca="1" si="7"/>
        <v>6933.15</v>
      </c>
      <c r="S23">
        <f t="shared" ca="1" si="7"/>
        <v>308.14</v>
      </c>
      <c r="T23">
        <f t="shared" ca="1" si="7"/>
        <v>9552.34</v>
      </c>
      <c r="X23" t="b">
        <f t="shared" ca="1" si="5"/>
        <v>0</v>
      </c>
    </row>
    <row r="24" spans="1:26">
      <c r="A24">
        <v>21</v>
      </c>
      <c r="B24" s="1">
        <f t="shared" si="3"/>
        <v>39985</v>
      </c>
      <c r="C24" s="7">
        <f t="shared" ca="1" si="4"/>
        <v>172</v>
      </c>
      <c r="D24">
        <f t="shared" ref="D24:L34" ca="1" si="8">IF($C24="","",INDEX(Data,$C24,D$2))</f>
        <v>7</v>
      </c>
      <c r="E24">
        <f t="shared" ca="1" si="8"/>
        <v>56</v>
      </c>
      <c r="F24">
        <f t="shared" ca="1" si="8"/>
        <v>70</v>
      </c>
      <c r="G24">
        <f t="shared" ca="1" si="8"/>
        <v>46</v>
      </c>
      <c r="H24">
        <f t="shared" ca="1" si="8"/>
        <v>0</v>
      </c>
      <c r="I24">
        <f t="shared" ca="1" si="8"/>
        <v>46</v>
      </c>
      <c r="J24">
        <f t="shared" ca="1" si="8"/>
        <v>9856</v>
      </c>
      <c r="K24">
        <f t="shared" ca="1" si="8"/>
        <v>0</v>
      </c>
      <c r="L24">
        <f t="shared" ca="1" si="8"/>
        <v>0</v>
      </c>
      <c r="M24">
        <f t="shared" ca="1" si="1"/>
        <v>9856</v>
      </c>
      <c r="N24">
        <f t="shared" ref="N24:T34" ca="1" si="9">IF($C24="","",INDEX(Data,$C24,N$2))</f>
        <v>214.2608695652174</v>
      </c>
      <c r="O24">
        <f t="shared" ca="1" si="9"/>
        <v>176</v>
      </c>
      <c r="P24">
        <f t="shared" ca="1" si="9"/>
        <v>140.80000000000001</v>
      </c>
      <c r="Q24">
        <f t="shared" ca="1" si="9"/>
        <v>0.8</v>
      </c>
      <c r="R24">
        <f t="shared" ca="1" si="9"/>
        <v>3026.8</v>
      </c>
      <c r="S24">
        <f t="shared" ca="1" si="9"/>
        <v>128.80000000000001</v>
      </c>
      <c r="T24">
        <f t="shared" ca="1" si="9"/>
        <v>5152</v>
      </c>
      <c r="X24" t="b">
        <f t="shared" ca="1" si="5"/>
        <v>0</v>
      </c>
    </row>
    <row r="25" spans="1:26">
      <c r="A25">
        <v>22</v>
      </c>
      <c r="B25" s="1">
        <f t="shared" si="3"/>
        <v>39986</v>
      </c>
      <c r="C25" s="7">
        <f t="shared" ca="1" si="4"/>
        <v>173</v>
      </c>
      <c r="D25">
        <f t="shared" ca="1" si="8"/>
        <v>1</v>
      </c>
      <c r="E25">
        <f t="shared" ca="1" si="8"/>
        <v>55</v>
      </c>
      <c r="F25">
        <f t="shared" ca="1" si="8"/>
        <v>70</v>
      </c>
      <c r="G25">
        <f t="shared" ca="1" si="8"/>
        <v>53</v>
      </c>
      <c r="H25">
        <f t="shared" ca="1" si="8"/>
        <v>0</v>
      </c>
      <c r="I25">
        <f t="shared" ca="1" si="8"/>
        <v>53</v>
      </c>
      <c r="J25">
        <f t="shared" ca="1" si="8"/>
        <v>8690</v>
      </c>
      <c r="K25">
        <f t="shared" ca="1" si="8"/>
        <v>0</v>
      </c>
      <c r="L25">
        <f t="shared" ca="1" si="8"/>
        <v>0</v>
      </c>
      <c r="M25">
        <f t="shared" ca="1" si="1"/>
        <v>8690</v>
      </c>
      <c r="N25">
        <f t="shared" ca="1" si="9"/>
        <v>163.96226415094338</v>
      </c>
      <c r="O25">
        <f t="shared" ca="1" si="9"/>
        <v>158</v>
      </c>
      <c r="P25">
        <f t="shared" ca="1" si="9"/>
        <v>124.14285714285714</v>
      </c>
      <c r="Q25">
        <f t="shared" ca="1" si="9"/>
        <v>0.7857142857142857</v>
      </c>
      <c r="R25">
        <f t="shared" ca="1" si="9"/>
        <v>2932.6</v>
      </c>
      <c r="S25">
        <f t="shared" ca="1" si="9"/>
        <v>136.4</v>
      </c>
      <c r="T25">
        <f t="shared" ca="1" si="9"/>
        <v>4433</v>
      </c>
      <c r="X25" t="b">
        <f t="shared" ca="1" si="5"/>
        <v>0</v>
      </c>
    </row>
    <row r="26" spans="1:26">
      <c r="A26">
        <v>23</v>
      </c>
      <c r="B26" s="1">
        <f t="shared" si="3"/>
        <v>39987</v>
      </c>
      <c r="C26" s="7">
        <f t="shared" ca="1" si="4"/>
        <v>174</v>
      </c>
      <c r="D26">
        <f t="shared" ca="1" si="8"/>
        <v>2</v>
      </c>
      <c r="E26">
        <f t="shared" ca="1" si="8"/>
        <v>50</v>
      </c>
      <c r="F26">
        <f t="shared" ca="1" si="8"/>
        <v>70</v>
      </c>
      <c r="G26">
        <f t="shared" ca="1" si="8"/>
        <v>65</v>
      </c>
      <c r="H26">
        <f t="shared" ca="1" si="8"/>
        <v>0</v>
      </c>
      <c r="I26">
        <f t="shared" ca="1" si="8"/>
        <v>65</v>
      </c>
      <c r="J26">
        <f t="shared" ca="1" si="8"/>
        <v>9850</v>
      </c>
      <c r="K26">
        <f t="shared" ca="1" si="8"/>
        <v>0</v>
      </c>
      <c r="L26">
        <f t="shared" ca="1" si="8"/>
        <v>176</v>
      </c>
      <c r="M26">
        <f t="shared" ca="1" si="1"/>
        <v>10026</v>
      </c>
      <c r="N26">
        <f t="shared" ca="1" si="9"/>
        <v>154.24615384615385</v>
      </c>
      <c r="O26">
        <f t="shared" ca="1" si="9"/>
        <v>200.52</v>
      </c>
      <c r="P26">
        <f t="shared" ca="1" si="9"/>
        <v>143.22857142857143</v>
      </c>
      <c r="Q26">
        <f t="shared" ca="1" si="9"/>
        <v>0.7142857142857143</v>
      </c>
      <c r="R26">
        <f t="shared" ca="1" si="9"/>
        <v>2940</v>
      </c>
      <c r="S26">
        <f t="shared" ca="1" si="9"/>
        <v>294</v>
      </c>
      <c r="T26">
        <f t="shared" ca="1" si="9"/>
        <v>7350</v>
      </c>
      <c r="X26" t="b">
        <f t="shared" ca="1" si="5"/>
        <v>0</v>
      </c>
    </row>
    <row r="27" spans="1:26">
      <c r="A27">
        <v>24</v>
      </c>
      <c r="B27" s="1">
        <f t="shared" si="3"/>
        <v>39988</v>
      </c>
      <c r="C27" s="7">
        <f t="shared" ca="1" si="4"/>
        <v>175</v>
      </c>
      <c r="D27">
        <f t="shared" ca="1" si="8"/>
        <v>3</v>
      </c>
      <c r="E27">
        <f t="shared" ca="1" si="8"/>
        <v>49</v>
      </c>
      <c r="F27">
        <f t="shared" ca="1" si="8"/>
        <v>70</v>
      </c>
      <c r="G27">
        <f t="shared" ca="1" si="8"/>
        <v>69</v>
      </c>
      <c r="H27">
        <f t="shared" ca="1" si="8"/>
        <v>0</v>
      </c>
      <c r="I27">
        <f t="shared" ca="1" si="8"/>
        <v>69</v>
      </c>
      <c r="J27">
        <f t="shared" ca="1" si="8"/>
        <v>5145</v>
      </c>
      <c r="K27">
        <f t="shared" ca="1" si="8"/>
        <v>0</v>
      </c>
      <c r="L27">
        <f t="shared" ca="1" si="8"/>
        <v>0</v>
      </c>
      <c r="M27">
        <f t="shared" ca="1" si="1"/>
        <v>5145</v>
      </c>
      <c r="N27">
        <f t="shared" ca="1" si="9"/>
        <v>74.565217391304344</v>
      </c>
      <c r="O27">
        <f t="shared" ca="1" si="9"/>
        <v>105</v>
      </c>
      <c r="P27">
        <f t="shared" ca="1" si="9"/>
        <v>73.5</v>
      </c>
      <c r="Q27">
        <f t="shared" ca="1" si="9"/>
        <v>0.7</v>
      </c>
      <c r="R27">
        <f t="shared" ca="1" si="9"/>
        <v>3615.71</v>
      </c>
      <c r="S27">
        <f t="shared" ca="1" si="9"/>
        <v>76.930000000000007</v>
      </c>
      <c r="T27">
        <f t="shared" ca="1" si="9"/>
        <v>3307.99</v>
      </c>
      <c r="X27" t="b">
        <f t="shared" ca="1" si="5"/>
        <v>0</v>
      </c>
    </row>
    <row r="28" spans="1:26">
      <c r="A28">
        <v>25</v>
      </c>
      <c r="B28" s="1">
        <f t="shared" si="3"/>
        <v>39989</v>
      </c>
      <c r="C28" s="7">
        <f t="shared" ca="1" si="4"/>
        <v>176</v>
      </c>
      <c r="D28">
        <f t="shared" ca="1" si="8"/>
        <v>4</v>
      </c>
      <c r="E28">
        <f t="shared" ca="1" si="8"/>
        <v>51</v>
      </c>
      <c r="F28">
        <f t="shared" ca="1" si="8"/>
        <v>71</v>
      </c>
      <c r="G28">
        <f t="shared" ca="1" si="8"/>
        <v>57</v>
      </c>
      <c r="H28">
        <f t="shared" ca="1" si="8"/>
        <v>0</v>
      </c>
      <c r="I28">
        <f t="shared" ca="1" si="8"/>
        <v>57</v>
      </c>
      <c r="J28">
        <f t="shared" ca="1" si="8"/>
        <v>8721</v>
      </c>
      <c r="K28">
        <f t="shared" ca="1" si="8"/>
        <v>0</v>
      </c>
      <c r="L28">
        <f t="shared" ca="1" si="8"/>
        <v>0</v>
      </c>
      <c r="M28">
        <f t="shared" ca="1" si="1"/>
        <v>8721</v>
      </c>
      <c r="N28">
        <f t="shared" ca="1" si="9"/>
        <v>153</v>
      </c>
      <c r="O28">
        <f t="shared" ca="1" si="9"/>
        <v>171</v>
      </c>
      <c r="P28">
        <f t="shared" ca="1" si="9"/>
        <v>122.83098591549296</v>
      </c>
      <c r="Q28">
        <f t="shared" ca="1" si="9"/>
        <v>0.71830985915492962</v>
      </c>
      <c r="R28">
        <f t="shared" ca="1" si="9"/>
        <v>4479.84</v>
      </c>
      <c r="S28">
        <f t="shared" ca="1" si="9"/>
        <v>186.66</v>
      </c>
      <c r="T28">
        <f t="shared" ca="1" si="9"/>
        <v>5973.12</v>
      </c>
      <c r="X28" t="b">
        <f t="shared" ca="1" si="5"/>
        <v>0</v>
      </c>
    </row>
    <row r="29" spans="1:26">
      <c r="A29">
        <v>26</v>
      </c>
      <c r="B29" s="1">
        <f t="shared" si="3"/>
        <v>39990</v>
      </c>
      <c r="C29" s="7">
        <f t="shared" ca="1" si="4"/>
        <v>177</v>
      </c>
      <c r="D29">
        <f t="shared" ca="1" si="8"/>
        <v>5</v>
      </c>
      <c r="E29">
        <f t="shared" ca="1" si="8"/>
        <v>71</v>
      </c>
      <c r="F29">
        <f t="shared" ca="1" si="8"/>
        <v>71</v>
      </c>
      <c r="G29">
        <f t="shared" ca="1" si="8"/>
        <v>34</v>
      </c>
      <c r="H29">
        <f t="shared" ca="1" si="8"/>
        <v>0</v>
      </c>
      <c r="I29">
        <f t="shared" ca="1" si="8"/>
        <v>34</v>
      </c>
      <c r="J29">
        <f t="shared" ca="1" si="8"/>
        <v>17253</v>
      </c>
      <c r="K29">
        <f t="shared" ca="1" si="8"/>
        <v>0</v>
      </c>
      <c r="L29">
        <f t="shared" ca="1" si="8"/>
        <v>0</v>
      </c>
      <c r="M29">
        <f t="shared" ca="1" si="1"/>
        <v>17253</v>
      </c>
      <c r="N29">
        <f t="shared" ca="1" si="9"/>
        <v>507.44117647058823</v>
      </c>
      <c r="O29">
        <f t="shared" ca="1" si="9"/>
        <v>243</v>
      </c>
      <c r="P29">
        <f t="shared" ca="1" si="9"/>
        <v>243</v>
      </c>
      <c r="Q29">
        <f t="shared" ca="1" si="9"/>
        <v>1</v>
      </c>
      <c r="R29">
        <f t="shared" ca="1" si="9"/>
        <v>5680</v>
      </c>
      <c r="S29">
        <f t="shared" ca="1" si="9"/>
        <v>142</v>
      </c>
      <c r="T29">
        <f t="shared" ca="1" si="9"/>
        <v>5964</v>
      </c>
      <c r="X29" t="b">
        <f t="shared" ca="1" si="5"/>
        <v>0</v>
      </c>
    </row>
    <row r="30" spans="1:26">
      <c r="A30">
        <v>27</v>
      </c>
      <c r="B30" s="1">
        <f t="shared" si="3"/>
        <v>39991</v>
      </c>
      <c r="C30" s="7">
        <f t="shared" ca="1" si="4"/>
        <v>178</v>
      </c>
      <c r="D30">
        <f t="shared" ca="1" si="8"/>
        <v>6</v>
      </c>
      <c r="E30">
        <f t="shared" ca="1" si="8"/>
        <v>71</v>
      </c>
      <c r="F30">
        <f t="shared" ca="1" si="8"/>
        <v>71</v>
      </c>
      <c r="G30">
        <f t="shared" ca="1" si="8"/>
        <v>55</v>
      </c>
      <c r="H30">
        <f t="shared" ca="1" si="8"/>
        <v>0</v>
      </c>
      <c r="I30">
        <f t="shared" ca="1" si="8"/>
        <v>55</v>
      </c>
      <c r="J30">
        <f t="shared" ca="1" si="8"/>
        <v>15478</v>
      </c>
      <c r="K30">
        <f t="shared" ca="1" si="8"/>
        <v>0</v>
      </c>
      <c r="L30">
        <f t="shared" ca="1" si="8"/>
        <v>15</v>
      </c>
      <c r="M30">
        <f t="shared" ca="1" si="1"/>
        <v>15493</v>
      </c>
      <c r="N30">
        <f t="shared" ca="1" si="9"/>
        <v>281.69090909090909</v>
      </c>
      <c r="O30">
        <f t="shared" ca="1" si="9"/>
        <v>218.21126760563379</v>
      </c>
      <c r="P30">
        <f t="shared" ca="1" si="9"/>
        <v>218.21126760563379</v>
      </c>
      <c r="Q30">
        <f t="shared" ca="1" si="9"/>
        <v>1</v>
      </c>
      <c r="R30">
        <f t="shared" ca="1" si="9"/>
        <v>5476.94</v>
      </c>
      <c r="S30">
        <f t="shared" ca="1" si="9"/>
        <v>144.13</v>
      </c>
      <c r="T30">
        <f t="shared" ca="1" si="9"/>
        <v>9080.19</v>
      </c>
      <c r="X30" t="b">
        <f t="shared" ca="1" si="5"/>
        <v>0</v>
      </c>
    </row>
    <row r="31" spans="1:26">
      <c r="A31">
        <v>28</v>
      </c>
      <c r="B31" s="1">
        <f t="shared" si="3"/>
        <v>39992</v>
      </c>
      <c r="C31" s="7">
        <f t="shared" ca="1" si="4"/>
        <v>179</v>
      </c>
      <c r="D31">
        <f t="shared" ca="1" si="8"/>
        <v>7</v>
      </c>
      <c r="E31">
        <f t="shared" ca="1" si="8"/>
        <v>56</v>
      </c>
      <c r="F31">
        <f t="shared" ca="1" si="8"/>
        <v>71</v>
      </c>
      <c r="G31">
        <f t="shared" ca="1" si="8"/>
        <v>52</v>
      </c>
      <c r="H31">
        <f t="shared" ca="1" si="8"/>
        <v>0</v>
      </c>
      <c r="I31">
        <f t="shared" ca="1" si="8"/>
        <v>52</v>
      </c>
      <c r="J31">
        <f t="shared" ca="1" si="8"/>
        <v>6664</v>
      </c>
      <c r="K31">
        <f t="shared" ca="1" si="8"/>
        <v>0</v>
      </c>
      <c r="L31">
        <f t="shared" ca="1" si="8"/>
        <v>5</v>
      </c>
      <c r="M31">
        <f t="shared" ca="1" si="1"/>
        <v>6669</v>
      </c>
      <c r="N31">
        <f t="shared" ca="1" si="9"/>
        <v>128.25</v>
      </c>
      <c r="O31">
        <f t="shared" ca="1" si="9"/>
        <v>119.08928571428571</v>
      </c>
      <c r="P31">
        <f t="shared" ca="1" si="9"/>
        <v>93.929577464788721</v>
      </c>
      <c r="Q31">
        <f t="shared" ca="1" si="9"/>
        <v>0.78873239436619713</v>
      </c>
      <c r="R31">
        <f t="shared" ca="1" si="9"/>
        <v>3870.72</v>
      </c>
      <c r="S31">
        <f t="shared" ca="1" si="9"/>
        <v>80.64</v>
      </c>
      <c r="T31">
        <f t="shared" ca="1" si="9"/>
        <v>4515.84</v>
      </c>
      <c r="X31" t="b">
        <f t="shared" ca="1" si="5"/>
        <v>0</v>
      </c>
    </row>
    <row r="32" spans="1:26">
      <c r="A32">
        <v>29</v>
      </c>
      <c r="B32" s="1">
        <f t="shared" si="3"/>
        <v>39993</v>
      </c>
      <c r="C32" s="7">
        <f t="shared" ca="1" si="4"/>
        <v>180</v>
      </c>
      <c r="D32">
        <f t="shared" ca="1" si="8"/>
        <v>1</v>
      </c>
      <c r="E32">
        <f t="shared" ca="1" si="8"/>
        <v>46</v>
      </c>
      <c r="F32">
        <f t="shared" ca="1" si="8"/>
        <v>71</v>
      </c>
      <c r="G32">
        <f t="shared" ca="1" si="8"/>
        <v>58</v>
      </c>
      <c r="H32">
        <f t="shared" ca="1" si="8"/>
        <v>0</v>
      </c>
      <c r="I32">
        <f t="shared" ca="1" si="8"/>
        <v>58</v>
      </c>
      <c r="J32">
        <f t="shared" ca="1" si="8"/>
        <v>8740</v>
      </c>
      <c r="K32">
        <f t="shared" ca="1" si="8"/>
        <v>0</v>
      </c>
      <c r="L32">
        <f t="shared" ca="1" si="8"/>
        <v>0</v>
      </c>
      <c r="M32">
        <f t="shared" ca="1" si="1"/>
        <v>8740</v>
      </c>
      <c r="N32">
        <f t="shared" ca="1" si="9"/>
        <v>150.68965517241378</v>
      </c>
      <c r="O32">
        <f t="shared" ca="1" si="9"/>
        <v>190</v>
      </c>
      <c r="P32">
        <f t="shared" ca="1" si="9"/>
        <v>123.09859154929578</v>
      </c>
      <c r="Q32">
        <f t="shared" ca="1" si="9"/>
        <v>0.647887323943662</v>
      </c>
      <c r="R32">
        <f t="shared" ca="1" si="9"/>
        <v>2260.44</v>
      </c>
      <c r="S32">
        <f t="shared" ca="1" si="9"/>
        <v>115.92</v>
      </c>
      <c r="T32">
        <f t="shared" ca="1" si="9"/>
        <v>2782.08</v>
      </c>
      <c r="X32" t="b">
        <f t="shared" ca="1" si="5"/>
        <v>0</v>
      </c>
    </row>
    <row r="33" spans="1:24">
      <c r="A33">
        <v>30</v>
      </c>
      <c r="B33" s="1">
        <f t="shared" si="3"/>
        <v>39994</v>
      </c>
      <c r="C33" s="7">
        <f t="shared" ca="1" si="4"/>
        <v>181</v>
      </c>
      <c r="D33">
        <f t="shared" ca="1" si="8"/>
        <v>2</v>
      </c>
      <c r="E33">
        <f t="shared" ca="1" si="8"/>
        <v>51</v>
      </c>
      <c r="F33">
        <f t="shared" ca="1" si="8"/>
        <v>69</v>
      </c>
      <c r="G33">
        <f t="shared" ca="1" si="8"/>
        <v>57</v>
      </c>
      <c r="H33">
        <f t="shared" ca="1" si="8"/>
        <v>0</v>
      </c>
      <c r="I33">
        <f t="shared" ca="1" si="8"/>
        <v>57</v>
      </c>
      <c r="J33">
        <f t="shared" ca="1" si="8"/>
        <v>6222</v>
      </c>
      <c r="K33">
        <f t="shared" ca="1" si="8"/>
        <v>0</v>
      </c>
      <c r="L33">
        <f t="shared" ca="1" si="8"/>
        <v>0</v>
      </c>
      <c r="M33">
        <f t="shared" ca="1" si="1"/>
        <v>6222</v>
      </c>
      <c r="N33">
        <f t="shared" ca="1" si="9"/>
        <v>109.15789473684211</v>
      </c>
      <c r="O33">
        <f t="shared" ca="1" si="9"/>
        <v>122</v>
      </c>
      <c r="P33">
        <f t="shared" ca="1" si="9"/>
        <v>90.173913043478251</v>
      </c>
      <c r="Q33">
        <f t="shared" ca="1" si="9"/>
        <v>0.73913043478260865</v>
      </c>
      <c r="R33">
        <f t="shared" ca="1" si="9"/>
        <v>2448</v>
      </c>
      <c r="S33">
        <f t="shared" ca="1" si="9"/>
        <v>102</v>
      </c>
      <c r="T33">
        <f t="shared" ca="1" si="9"/>
        <v>3213</v>
      </c>
      <c r="X33" t="b">
        <f t="shared" ca="1" si="5"/>
        <v>0</v>
      </c>
    </row>
    <row r="34" spans="1:24">
      <c r="A34">
        <v>31</v>
      </c>
      <c r="B34" s="1" t="str">
        <f t="shared" si="3"/>
        <v/>
      </c>
      <c r="C34" s="7" t="str">
        <f t="shared" si="4"/>
        <v/>
      </c>
      <c r="D34" t="str">
        <f t="shared" si="8"/>
        <v/>
      </c>
      <c r="E34" t="str">
        <f t="shared" si="8"/>
        <v/>
      </c>
      <c r="F34" t="str">
        <f t="shared" si="8"/>
        <v/>
      </c>
      <c r="G34" t="str">
        <f t="shared" si="8"/>
        <v/>
      </c>
      <c r="H34" t="str">
        <f t="shared" si="8"/>
        <v/>
      </c>
      <c r="I34" t="str">
        <f t="shared" si="8"/>
        <v/>
      </c>
      <c r="J34" t="str">
        <f t="shared" si="8"/>
        <v/>
      </c>
      <c r="K34" t="str">
        <f t="shared" si="8"/>
        <v/>
      </c>
      <c r="L34" t="str">
        <f t="shared" si="8"/>
        <v/>
      </c>
      <c r="M34" t="str">
        <f t="shared" si="1"/>
        <v/>
      </c>
      <c r="N34" t="str">
        <f t="shared" si="9"/>
        <v/>
      </c>
      <c r="O34" t="str">
        <f t="shared" si="9"/>
        <v/>
      </c>
      <c r="P34" t="str">
        <f t="shared" si="9"/>
        <v/>
      </c>
      <c r="Q34" t="str">
        <f t="shared" si="9"/>
        <v/>
      </c>
      <c r="R34" t="str">
        <f t="shared" si="9"/>
        <v/>
      </c>
      <c r="S34" t="str">
        <f t="shared" si="9"/>
        <v/>
      </c>
      <c r="T34" t="str">
        <f t="shared" si="9"/>
        <v/>
      </c>
      <c r="X34" t="b">
        <f>M34="#N/A"</f>
        <v>0</v>
      </c>
    </row>
    <row r="35" spans="1:24">
      <c r="B35" t="s">
        <v>20</v>
      </c>
      <c r="E35">
        <f ca="1">AVERAGE(E4:E34)</f>
        <v>54.6</v>
      </c>
      <c r="F35">
        <f ca="1">AVERAGE(F4:F34)</f>
        <v>70.5</v>
      </c>
      <c r="I35">
        <f ca="1">AVERAGE(I4:I34)</f>
        <v>52.6</v>
      </c>
      <c r="N35">
        <f ca="1">AVERAGE(N4:N34)</f>
        <v>198.68311676468269</v>
      </c>
      <c r="O35">
        <f ca="1">AVERAGE(O4:O34)</f>
        <v>173.72041361792085</v>
      </c>
      <c r="P35">
        <f ca="1">AVERAGE(P4:P34)</f>
        <v>137.84726542831871</v>
      </c>
      <c r="Q35">
        <f ca="1">AVERAGE(Q4:Q34)</f>
        <v>0.77427968778856693</v>
      </c>
      <c r="X35" t="b">
        <f>IF(M35="",TRUE,M35="#N/A")</f>
        <v>1</v>
      </c>
    </row>
    <row r="36" spans="1:24">
      <c r="B36" t="s">
        <v>21</v>
      </c>
      <c r="J36">
        <f ca="1">SUM(J4:J34)</f>
        <v>290991</v>
      </c>
      <c r="K36">
        <f ca="1">SUM(K4:K34)</f>
        <v>0</v>
      </c>
      <c r="L36">
        <f ca="1">SUM(L4:L34)</f>
        <v>865</v>
      </c>
      <c r="M36">
        <f ca="1">SUM(M4:M34)</f>
        <v>291856</v>
      </c>
      <c r="R36">
        <f ca="1">SUM(R4:R34)</f>
        <v>114841.09000000001</v>
      </c>
      <c r="S36">
        <f ca="1">SUM(S4:S34)</f>
        <v>4580.74</v>
      </c>
      <c r="T36">
        <f ca="1">SUM(T4:T34)</f>
        <v>175104.66999999998</v>
      </c>
      <c r="X36" t="b">
        <f ca="1">AND(X4:X35)</f>
        <v>0</v>
      </c>
    </row>
    <row r="38" spans="1:24" ht="15" thickBot="1">
      <c r="D38">
        <v>1</v>
      </c>
      <c r="Q38">
        <f ca="1">SUMIF($D$4:$D$34,D38,$Q$4:$Q$34)/COUNTIF($D$4:$D$34,D38)</f>
        <v>0.70046773393987105</v>
      </c>
    </row>
    <row r="39" spans="1:24" ht="18" thickBot="1">
      <c r="D39">
        <v>2</v>
      </c>
      <c r="M39" s="120" t="s">
        <v>38</v>
      </c>
      <c r="N39" s="121"/>
      <c r="Q39">
        <f t="shared" ref="Q39:Q44" ca="1" si="10">SUMIF($D$4:$D$34,D39,$Q$4:$Q$34)/COUNTIF($D$4:$D$34,D39)</f>
        <v>0.6828361473186948</v>
      </c>
    </row>
    <row r="40" spans="1:24">
      <c r="D40">
        <v>3</v>
      </c>
      <c r="Q40">
        <f t="shared" ca="1" si="10"/>
        <v>0.6362676056338028</v>
      </c>
    </row>
    <row r="41" spans="1:24">
      <c r="D41">
        <v>4</v>
      </c>
      <c r="Q41">
        <f t="shared" ca="1" si="10"/>
        <v>0.7030181086519115</v>
      </c>
    </row>
    <row r="42" spans="1:24">
      <c r="D42">
        <v>5</v>
      </c>
      <c r="Q42">
        <f t="shared" ca="1" si="10"/>
        <v>0.96116700201207239</v>
      </c>
    </row>
    <row r="43" spans="1:24">
      <c r="D43">
        <v>6</v>
      </c>
      <c r="Q43">
        <f t="shared" ca="1" si="10"/>
        <v>0.99652917505030181</v>
      </c>
    </row>
    <row r="44" spans="1:24">
      <c r="D44">
        <v>7</v>
      </c>
      <c r="Q44">
        <f t="shared" ca="1" si="10"/>
        <v>0.78098591549295771</v>
      </c>
    </row>
  </sheetData>
  <mergeCells count="1">
    <mergeCell ref="M39:N39"/>
  </mergeCells>
  <dataValidations count="1">
    <dataValidation type="list" allowBlank="1" showInputMessage="1" showErrorMessage="1" sqref="M39">
      <formula1>L_Months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Dashboard</vt:lpstr>
      <vt:lpstr>Data</vt:lpstr>
      <vt:lpstr>Readme</vt:lpstr>
      <vt:lpstr>Calculations</vt:lpstr>
      <vt:lpstr>Data</vt:lpstr>
      <vt:lpstr>Date</vt:lpstr>
      <vt:lpstr>L_Months</vt:lpstr>
      <vt:lpstr>Q_Year</vt:lpstr>
      <vt:lpstr>Sign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2016-08-26T05:32:38Z</dcterms:modified>
</cp:coreProperties>
</file>